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4.xml" ContentType="application/vnd.openxmlformats-officedocument.drawing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B:\TRE-MT - interesse geral\Cursos, Grupos, Palestras, Treinamentos\EPAZE - Comitê Gestor Regional\Estatísticas das ZEs\"/>
    </mc:Choice>
  </mc:AlternateContent>
  <bookViews>
    <workbookView xWindow="-120" yWindow="-120" windowWidth="29040" windowHeight="15840" tabRatio="751" activeTab="3"/>
  </bookViews>
  <sheets>
    <sheet name="Por Zona" sheetId="1" r:id="rId1"/>
    <sheet name="Por município" sheetId="2" r:id="rId2"/>
    <sheet name="TOTAIS" sheetId="3" r:id="rId3"/>
    <sheet name="CLASSIFICAÇÕES" sheetId="9" r:id="rId4"/>
    <sheet name="Pesos" sheetId="7" r:id="rId5"/>
    <sheet name="DDemog IBGE 2020" sheetId="4" r:id="rId6"/>
    <sheet name="PARA PUBLICAR" sheetId="10" r:id="rId7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47" i="10" l="1"/>
  <c r="H146" i="10"/>
  <c r="H145" i="10"/>
  <c r="H144" i="10"/>
  <c r="H143" i="10"/>
  <c r="H142" i="10"/>
  <c r="H141" i="10"/>
  <c r="H140" i="10"/>
  <c r="H139" i="10"/>
  <c r="H138" i="10"/>
  <c r="H137" i="10"/>
  <c r="H136" i="10"/>
  <c r="H135" i="10"/>
  <c r="H134" i="10"/>
  <c r="H133" i="10"/>
  <c r="H132" i="10"/>
  <c r="H131" i="10"/>
  <c r="H130" i="10"/>
  <c r="H129" i="10"/>
  <c r="H128" i="10"/>
  <c r="H127" i="10"/>
  <c r="H126" i="10"/>
  <c r="H125" i="10"/>
  <c r="H124" i="10"/>
  <c r="H123" i="10"/>
  <c r="H122" i="10"/>
  <c r="H121" i="10"/>
  <c r="H120" i="10"/>
  <c r="H119" i="10"/>
  <c r="H118" i="10"/>
  <c r="H117" i="10"/>
  <c r="H116" i="10"/>
  <c r="H115" i="10"/>
  <c r="H114" i="10"/>
  <c r="H113" i="10"/>
  <c r="H112" i="10"/>
  <c r="H111" i="10"/>
  <c r="H110" i="10"/>
  <c r="H109" i="10"/>
  <c r="H108" i="10"/>
  <c r="H107" i="10"/>
  <c r="H106" i="10"/>
  <c r="H105" i="10"/>
  <c r="H104" i="10"/>
  <c r="H103" i="10"/>
  <c r="H102" i="10"/>
  <c r="H101" i="10"/>
  <c r="H100" i="10"/>
  <c r="H99" i="10"/>
  <c r="H98" i="10"/>
  <c r="H97" i="10"/>
  <c r="H96" i="10"/>
  <c r="H95" i="10"/>
  <c r="H94" i="10"/>
  <c r="H93" i="10"/>
  <c r="H92" i="10"/>
  <c r="H91" i="10"/>
  <c r="H90" i="10"/>
  <c r="H89" i="10"/>
  <c r="H88" i="10"/>
  <c r="H87" i="10"/>
  <c r="H86" i="10"/>
  <c r="H85" i="10"/>
  <c r="H84" i="10"/>
  <c r="H83" i="10"/>
  <c r="H82" i="10"/>
  <c r="H81" i="10"/>
  <c r="H80" i="10"/>
  <c r="H79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1" i="10"/>
  <c r="H60" i="10"/>
  <c r="H59" i="10"/>
  <c r="P58" i="10"/>
  <c r="L58" i="10"/>
  <c r="H58" i="10"/>
  <c r="C58" i="10"/>
  <c r="P57" i="10"/>
  <c r="L57" i="10"/>
  <c r="H57" i="10"/>
  <c r="C57" i="10"/>
  <c r="P56" i="10"/>
  <c r="L56" i="10"/>
  <c r="H56" i="10"/>
  <c r="C56" i="10"/>
  <c r="P55" i="10"/>
  <c r="L55" i="10"/>
  <c r="H55" i="10"/>
  <c r="C55" i="10"/>
  <c r="P54" i="10"/>
  <c r="L54" i="10"/>
  <c r="H54" i="10"/>
  <c r="C54" i="10"/>
  <c r="P53" i="10"/>
  <c r="L53" i="10"/>
  <c r="H53" i="10"/>
  <c r="C53" i="10"/>
  <c r="P52" i="10"/>
  <c r="L52" i="10"/>
  <c r="H52" i="10"/>
  <c r="C52" i="10"/>
  <c r="P51" i="10"/>
  <c r="L51" i="10"/>
  <c r="H51" i="10"/>
  <c r="C51" i="10"/>
  <c r="P50" i="10"/>
  <c r="L50" i="10"/>
  <c r="H50" i="10"/>
  <c r="C50" i="10"/>
  <c r="P49" i="10"/>
  <c r="L49" i="10"/>
  <c r="H49" i="10"/>
  <c r="C49" i="10"/>
  <c r="P48" i="10"/>
  <c r="L48" i="10"/>
  <c r="H48" i="10"/>
  <c r="C48" i="10"/>
  <c r="P47" i="10"/>
  <c r="L47" i="10"/>
  <c r="H47" i="10"/>
  <c r="C47" i="10"/>
  <c r="P46" i="10"/>
  <c r="L46" i="10"/>
  <c r="H46" i="10"/>
  <c r="C46" i="10"/>
  <c r="P45" i="10"/>
  <c r="L45" i="10"/>
  <c r="H45" i="10"/>
  <c r="C45" i="10"/>
  <c r="P44" i="10"/>
  <c r="L44" i="10"/>
  <c r="H44" i="10"/>
  <c r="C44" i="10"/>
  <c r="P43" i="10"/>
  <c r="L43" i="10"/>
  <c r="H43" i="10"/>
  <c r="C43" i="10"/>
  <c r="P42" i="10"/>
  <c r="L42" i="10"/>
  <c r="H42" i="10"/>
  <c r="C42" i="10"/>
  <c r="P41" i="10"/>
  <c r="L41" i="10"/>
  <c r="H41" i="10"/>
  <c r="C41" i="10"/>
  <c r="P40" i="10"/>
  <c r="L40" i="10"/>
  <c r="H40" i="10"/>
  <c r="C40" i="10"/>
  <c r="P39" i="10"/>
  <c r="L39" i="10"/>
  <c r="H39" i="10"/>
  <c r="C39" i="10"/>
  <c r="P38" i="10"/>
  <c r="L38" i="10"/>
  <c r="H38" i="10"/>
  <c r="C38" i="10"/>
  <c r="P37" i="10"/>
  <c r="L37" i="10"/>
  <c r="H37" i="10"/>
  <c r="C37" i="10"/>
  <c r="P36" i="10"/>
  <c r="L36" i="10"/>
  <c r="H36" i="10"/>
  <c r="C36" i="10"/>
  <c r="P35" i="10"/>
  <c r="L35" i="10"/>
  <c r="H35" i="10"/>
  <c r="C35" i="10"/>
  <c r="P34" i="10"/>
  <c r="L34" i="10"/>
  <c r="H34" i="10"/>
  <c r="C34" i="10"/>
  <c r="P33" i="10"/>
  <c r="L33" i="10"/>
  <c r="H33" i="10"/>
  <c r="C33" i="10"/>
  <c r="P32" i="10"/>
  <c r="L32" i="10"/>
  <c r="H32" i="10"/>
  <c r="C32" i="10"/>
  <c r="P31" i="10"/>
  <c r="L31" i="10"/>
  <c r="H31" i="10"/>
  <c r="C31" i="10"/>
  <c r="P30" i="10"/>
  <c r="L30" i="10"/>
  <c r="H30" i="10"/>
  <c r="C30" i="10"/>
  <c r="P29" i="10"/>
  <c r="L29" i="10"/>
  <c r="H29" i="10"/>
  <c r="C29" i="10"/>
  <c r="P28" i="10"/>
  <c r="L28" i="10"/>
  <c r="H28" i="10"/>
  <c r="C28" i="10"/>
  <c r="P27" i="10"/>
  <c r="L27" i="10"/>
  <c r="H27" i="10"/>
  <c r="C27" i="10"/>
  <c r="P26" i="10"/>
  <c r="L26" i="10"/>
  <c r="H26" i="10"/>
  <c r="C26" i="10"/>
  <c r="P25" i="10"/>
  <c r="L25" i="10"/>
  <c r="H25" i="10"/>
  <c r="C25" i="10"/>
  <c r="P24" i="10"/>
  <c r="L24" i="10"/>
  <c r="H24" i="10"/>
  <c r="C24" i="10"/>
  <c r="P23" i="10"/>
  <c r="L23" i="10"/>
  <c r="H23" i="10"/>
  <c r="C23" i="10"/>
  <c r="P22" i="10"/>
  <c r="L22" i="10"/>
  <c r="H22" i="10"/>
  <c r="C22" i="10"/>
  <c r="P21" i="10"/>
  <c r="L21" i="10"/>
  <c r="H21" i="10"/>
  <c r="C21" i="10"/>
  <c r="P20" i="10"/>
  <c r="L20" i="10"/>
  <c r="H20" i="10"/>
  <c r="C20" i="10"/>
  <c r="P19" i="10"/>
  <c r="L19" i="10"/>
  <c r="H19" i="10"/>
  <c r="C19" i="10"/>
  <c r="P18" i="10"/>
  <c r="L18" i="10"/>
  <c r="H18" i="10"/>
  <c r="C18" i="10"/>
  <c r="P17" i="10"/>
  <c r="L17" i="10"/>
  <c r="H17" i="10"/>
  <c r="C17" i="10"/>
  <c r="P16" i="10"/>
  <c r="L16" i="10"/>
  <c r="H16" i="10"/>
  <c r="C16" i="10"/>
  <c r="P15" i="10"/>
  <c r="L15" i="10"/>
  <c r="H15" i="10"/>
  <c r="C15" i="10"/>
  <c r="P14" i="10"/>
  <c r="L14" i="10"/>
  <c r="H14" i="10"/>
  <c r="C14" i="10"/>
  <c r="P13" i="10"/>
  <c r="L13" i="10"/>
  <c r="H13" i="10"/>
  <c r="C13" i="10"/>
  <c r="P12" i="10"/>
  <c r="L12" i="10"/>
  <c r="H12" i="10"/>
  <c r="C12" i="10"/>
  <c r="P11" i="10"/>
  <c r="L11" i="10"/>
  <c r="H11" i="10"/>
  <c r="C11" i="10"/>
  <c r="P10" i="10"/>
  <c r="L10" i="10"/>
  <c r="H10" i="10"/>
  <c r="C10" i="10"/>
  <c r="P9" i="10"/>
  <c r="L9" i="10"/>
  <c r="H9" i="10"/>
  <c r="C9" i="10"/>
  <c r="P8" i="10"/>
  <c r="L8" i="10"/>
  <c r="H8" i="10"/>
  <c r="C8" i="10"/>
  <c r="P7" i="10"/>
  <c r="L7" i="10"/>
  <c r="H7" i="10"/>
  <c r="C7" i="10"/>
  <c r="P6" i="10"/>
  <c r="L6" i="10"/>
  <c r="H6" i="10"/>
  <c r="C6" i="10"/>
  <c r="P5" i="10"/>
  <c r="L5" i="10"/>
  <c r="H5" i="10"/>
  <c r="C5" i="10"/>
  <c r="P4" i="10"/>
  <c r="L4" i="10"/>
  <c r="H4" i="10"/>
  <c r="C4" i="10"/>
  <c r="P3" i="10"/>
  <c r="L3" i="10"/>
  <c r="H3" i="10"/>
  <c r="C3" i="10"/>
  <c r="P2" i="10"/>
  <c r="L2" i="10"/>
  <c r="H2" i="10"/>
  <c r="C2" i="10"/>
  <c r="L43" i="9" l="1"/>
  <c r="L4" i="9"/>
  <c r="L22" i="9"/>
  <c r="L2" i="9"/>
  <c r="L53" i="9"/>
  <c r="L25" i="9"/>
  <c r="L33" i="9"/>
  <c r="L54" i="9"/>
  <c r="L30" i="9"/>
  <c r="L23" i="9"/>
  <c r="L10" i="9"/>
  <c r="L3" i="9"/>
  <c r="L44" i="9"/>
  <c r="L9" i="9"/>
  <c r="L24" i="9"/>
  <c r="L52" i="9"/>
  <c r="L5" i="9"/>
  <c r="L34" i="9"/>
  <c r="L28" i="9"/>
  <c r="L56" i="9"/>
  <c r="L12" i="9"/>
  <c r="L11" i="9"/>
  <c r="L40" i="9"/>
  <c r="L14" i="9"/>
  <c r="L51" i="9"/>
  <c r="L26" i="9"/>
  <c r="L19" i="9"/>
  <c r="L27" i="9"/>
  <c r="L7" i="9"/>
  <c r="L45" i="9"/>
  <c r="L49" i="9"/>
  <c r="L36" i="9"/>
  <c r="L41" i="9"/>
  <c r="L46" i="9"/>
  <c r="L42" i="9"/>
  <c r="L50" i="9"/>
  <c r="L39" i="9"/>
  <c r="L37" i="9"/>
  <c r="L55" i="9"/>
  <c r="L32" i="9"/>
  <c r="L16" i="9"/>
  <c r="L31" i="9"/>
  <c r="L29" i="9"/>
  <c r="L20" i="9"/>
  <c r="L35" i="9"/>
  <c r="L17" i="9"/>
  <c r="L38" i="9"/>
  <c r="L47" i="9"/>
  <c r="L58" i="9"/>
  <c r="L15" i="9"/>
  <c r="L18" i="9"/>
  <c r="L48" i="9"/>
  <c r="L13" i="9"/>
  <c r="L8" i="9"/>
  <c r="L21" i="9"/>
  <c r="L6" i="9"/>
  <c r="L57" i="9"/>
  <c r="CM111" i="3"/>
  <c r="CM146" i="3"/>
  <c r="CM134" i="3"/>
  <c r="CM94" i="3"/>
  <c r="CM80" i="3"/>
  <c r="CM76" i="3"/>
  <c r="CM63" i="3"/>
  <c r="CM51" i="3"/>
  <c r="CM47" i="3"/>
  <c r="CM40" i="3"/>
  <c r="CM22" i="3"/>
  <c r="CM145" i="3"/>
  <c r="CM142" i="3"/>
  <c r="CM141" i="3"/>
  <c r="CM133" i="3"/>
  <c r="CM129" i="3"/>
  <c r="CM126" i="3"/>
  <c r="CM125" i="3"/>
  <c r="CM108" i="3"/>
  <c r="CM62" i="3"/>
  <c r="CM15" i="3"/>
  <c r="CM138" i="3"/>
  <c r="CM130" i="3"/>
  <c r="CM118" i="3"/>
  <c r="CM103" i="3"/>
  <c r="CM98" i="3"/>
  <c r="CM91" i="3"/>
  <c r="CM86" i="3"/>
  <c r="CM73" i="3"/>
  <c r="CM70" i="3"/>
  <c r="CM67" i="3"/>
  <c r="CM59" i="3"/>
  <c r="CM44" i="3"/>
  <c r="CM37" i="3"/>
  <c r="CM34" i="3"/>
  <c r="CM9" i="3"/>
  <c r="CM143" i="3"/>
  <c r="CM127" i="3"/>
  <c r="CM123" i="3"/>
  <c r="CM121" i="3"/>
  <c r="CM116" i="3"/>
  <c r="CM109" i="3"/>
  <c r="CM106" i="3"/>
  <c r="CM101" i="3"/>
  <c r="CM89" i="3"/>
  <c r="CM84" i="3"/>
  <c r="CM57" i="3"/>
  <c r="CM55" i="3"/>
  <c r="CM32" i="3"/>
  <c r="CM30" i="3"/>
  <c r="CM28" i="3"/>
  <c r="CM16" i="3"/>
  <c r="CM13" i="3"/>
  <c r="CM18" i="3"/>
  <c r="CM12" i="3"/>
  <c r="CM6" i="3"/>
  <c r="CM4" i="3"/>
  <c r="C146" i="3" l="1"/>
  <c r="C145" i="3"/>
  <c r="C143" i="3"/>
  <c r="C142" i="3"/>
  <c r="C141" i="3"/>
  <c r="C138" i="3"/>
  <c r="C134" i="3"/>
  <c r="C133" i="3"/>
  <c r="C130" i="3"/>
  <c r="C129" i="3"/>
  <c r="C127" i="3"/>
  <c r="C126" i="3"/>
  <c r="C125" i="3"/>
  <c r="C123" i="3"/>
  <c r="C121" i="3"/>
  <c r="C118" i="3"/>
  <c r="C116" i="3"/>
  <c r="C111" i="3"/>
  <c r="C109" i="3"/>
  <c r="C108" i="3"/>
  <c r="C106" i="3"/>
  <c r="C103" i="3"/>
  <c r="C101" i="3"/>
  <c r="C98" i="3"/>
  <c r="C94" i="3"/>
  <c r="C91" i="3"/>
  <c r="C89" i="3"/>
  <c r="C86" i="3"/>
  <c r="C84" i="3"/>
  <c r="C80" i="3"/>
  <c r="C76" i="3"/>
  <c r="C73" i="3"/>
  <c r="C70" i="3"/>
  <c r="C67" i="3"/>
  <c r="C63" i="3"/>
  <c r="C62" i="3"/>
  <c r="C59" i="3"/>
  <c r="C57" i="3"/>
  <c r="C55" i="3"/>
  <c r="C51" i="3"/>
  <c r="C47" i="3"/>
  <c r="C44" i="3"/>
  <c r="C40" i="3"/>
  <c r="C37" i="3"/>
  <c r="C34" i="3"/>
  <c r="C32" i="3"/>
  <c r="C30" i="3"/>
  <c r="C28" i="3"/>
  <c r="C22" i="3"/>
  <c r="C18" i="3"/>
  <c r="C16" i="3"/>
  <c r="C15" i="3"/>
  <c r="C13" i="3"/>
  <c r="C12" i="3"/>
  <c r="C9" i="3"/>
  <c r="C6" i="3"/>
  <c r="C4" i="3"/>
  <c r="S61" i="1" l="1"/>
  <c r="BD149" i="2" l="1"/>
  <c r="CK149" i="3" s="1"/>
  <c r="BD148" i="2"/>
  <c r="BD147" i="2"/>
  <c r="BD146" i="2"/>
  <c r="CK146" i="3" s="1"/>
  <c r="BD145" i="2"/>
  <c r="CK145" i="3" s="1"/>
  <c r="BD144" i="2"/>
  <c r="BD143" i="2"/>
  <c r="BD142" i="2"/>
  <c r="CK142" i="3" s="1"/>
  <c r="BD141" i="2"/>
  <c r="CK141" i="3" s="1"/>
  <c r="BD140" i="2"/>
  <c r="CK140" i="3" s="1"/>
  <c r="BD139" i="2"/>
  <c r="BD138" i="2"/>
  <c r="CK138" i="3" s="1"/>
  <c r="BD137" i="2"/>
  <c r="CK137" i="3" s="1"/>
  <c r="BD136" i="2"/>
  <c r="BD135" i="2"/>
  <c r="CK135" i="3" s="1"/>
  <c r="BD134" i="2"/>
  <c r="CK134" i="3" s="1"/>
  <c r="BD133" i="2"/>
  <c r="CK133" i="3" s="1"/>
  <c r="BD132" i="2"/>
  <c r="CK132" i="3" s="1"/>
  <c r="BD131" i="2"/>
  <c r="CK131" i="3" s="1"/>
  <c r="BD130" i="2"/>
  <c r="CK130" i="3" s="1"/>
  <c r="BD129" i="2"/>
  <c r="CK129" i="3" s="1"/>
  <c r="BD128" i="2"/>
  <c r="BD127" i="2"/>
  <c r="BD126" i="2"/>
  <c r="CK126" i="3" s="1"/>
  <c r="BD125" i="2"/>
  <c r="BD124" i="2"/>
  <c r="CK124" i="3" s="1"/>
  <c r="BD123" i="2"/>
  <c r="CK123" i="3" s="1"/>
  <c r="BD122" i="2"/>
  <c r="CK122" i="3" s="1"/>
  <c r="BD121" i="2"/>
  <c r="CK121" i="3" s="1"/>
  <c r="BD120" i="2"/>
  <c r="BD119" i="2"/>
  <c r="BD118" i="2"/>
  <c r="CK118" i="3" s="1"/>
  <c r="BD117" i="2"/>
  <c r="CK117" i="3" s="1"/>
  <c r="BD116" i="2"/>
  <c r="BD115" i="2"/>
  <c r="CK115" i="3" s="1"/>
  <c r="BD114" i="2"/>
  <c r="CK114" i="3" s="1"/>
  <c r="BD113" i="2"/>
  <c r="CK113" i="3" s="1"/>
  <c r="BD112" i="2"/>
  <c r="BD111" i="2"/>
  <c r="BD110" i="2"/>
  <c r="CK110" i="3" s="1"/>
  <c r="BD109" i="2"/>
  <c r="CK109" i="3" s="1"/>
  <c r="BD108" i="2"/>
  <c r="CK108" i="3" s="1"/>
  <c r="BD107" i="2"/>
  <c r="BD106" i="2"/>
  <c r="CK106" i="3" s="1"/>
  <c r="BD105" i="2"/>
  <c r="CK105" i="3" s="1"/>
  <c r="BD104" i="2"/>
  <c r="BD103" i="2"/>
  <c r="BD102" i="2"/>
  <c r="CK102" i="3" s="1"/>
  <c r="BD101" i="2"/>
  <c r="BD100" i="2"/>
  <c r="CK100" i="3" s="1"/>
  <c r="BD99" i="2"/>
  <c r="CK99" i="3" s="1"/>
  <c r="BD98" i="2"/>
  <c r="CK98" i="3" s="1"/>
  <c r="BD97" i="2"/>
  <c r="CK97" i="3" s="1"/>
  <c r="BD96" i="2"/>
  <c r="BD95" i="2"/>
  <c r="BD94" i="2"/>
  <c r="CK94" i="3" s="1"/>
  <c r="BD93" i="2"/>
  <c r="BD92" i="2"/>
  <c r="BD91" i="2"/>
  <c r="CK91" i="3" s="1"/>
  <c r="BD90" i="2"/>
  <c r="CK90" i="3" s="1"/>
  <c r="BD89" i="2"/>
  <c r="CK89" i="3" s="1"/>
  <c r="BD88" i="2"/>
  <c r="BD87" i="2"/>
  <c r="BD86" i="2"/>
  <c r="CK86" i="3" s="1"/>
  <c r="BD85" i="2"/>
  <c r="CK85" i="3" s="1"/>
  <c r="BD84" i="2"/>
  <c r="BD83" i="2"/>
  <c r="BD82" i="2"/>
  <c r="CK82" i="3" s="1"/>
  <c r="BD81" i="2"/>
  <c r="CK81" i="3" s="1"/>
  <c r="BD80" i="2"/>
  <c r="BD79" i="2"/>
  <c r="BD78" i="2"/>
  <c r="CK78" i="3" s="1"/>
  <c r="BD77" i="2"/>
  <c r="CK77" i="3" s="1"/>
  <c r="BD76" i="2"/>
  <c r="CK76" i="3" s="1"/>
  <c r="BD75" i="2"/>
  <c r="BD74" i="2"/>
  <c r="CK74" i="3" s="1"/>
  <c r="BD73" i="2"/>
  <c r="CK73" i="3" s="1"/>
  <c r="BD72" i="2"/>
  <c r="BD71" i="2"/>
  <c r="CK71" i="3" s="1"/>
  <c r="BD70" i="2"/>
  <c r="CK70" i="3" s="1"/>
  <c r="BD69" i="2"/>
  <c r="CK69" i="3" s="1"/>
  <c r="BD68" i="2"/>
  <c r="CK68" i="3" s="1"/>
  <c r="BD67" i="2"/>
  <c r="CK67" i="3" s="1"/>
  <c r="BD66" i="2"/>
  <c r="CK66" i="3" s="1"/>
  <c r="BD65" i="2"/>
  <c r="CK65" i="3" s="1"/>
  <c r="BD64" i="2"/>
  <c r="BD63" i="2"/>
  <c r="BD62" i="2"/>
  <c r="CK62" i="3" s="1"/>
  <c r="BD61" i="2"/>
  <c r="BD60" i="2"/>
  <c r="CK60" i="3" s="1"/>
  <c r="BD59" i="2"/>
  <c r="CK59" i="3" s="1"/>
  <c r="BD58" i="2"/>
  <c r="CK58" i="3" s="1"/>
  <c r="BD57" i="2"/>
  <c r="CK57" i="3" s="1"/>
  <c r="BD56" i="2"/>
  <c r="BD55" i="2"/>
  <c r="BD54" i="2"/>
  <c r="CK54" i="3" s="1"/>
  <c r="BD53" i="2"/>
  <c r="CK53" i="3" s="1"/>
  <c r="BD52" i="2"/>
  <c r="BD51" i="2"/>
  <c r="CK51" i="3" s="1"/>
  <c r="BD50" i="2"/>
  <c r="CK50" i="3" s="1"/>
  <c r="BD49" i="2"/>
  <c r="CK49" i="3" s="1"/>
  <c r="BD48" i="2"/>
  <c r="BD47" i="2"/>
  <c r="BD46" i="2"/>
  <c r="CK46" i="3" s="1"/>
  <c r="BD45" i="2"/>
  <c r="CK45" i="3" s="1"/>
  <c r="BD44" i="2"/>
  <c r="CK44" i="3" s="1"/>
  <c r="BD43" i="2"/>
  <c r="BD42" i="2"/>
  <c r="CK42" i="3" s="1"/>
  <c r="BD41" i="2"/>
  <c r="CK41" i="3" s="1"/>
  <c r="BD40" i="2"/>
  <c r="BD39" i="2"/>
  <c r="BD38" i="2"/>
  <c r="CK38" i="3" s="1"/>
  <c r="BD37" i="2"/>
  <c r="BD36" i="2"/>
  <c r="CK36" i="3" s="1"/>
  <c r="BD35" i="2"/>
  <c r="CK35" i="3" s="1"/>
  <c r="BD34" i="2"/>
  <c r="CK34" i="3" s="1"/>
  <c r="BD33" i="2"/>
  <c r="CK33" i="3" s="1"/>
  <c r="BD32" i="2"/>
  <c r="BD31" i="2"/>
  <c r="BD30" i="2"/>
  <c r="CK30" i="3" s="1"/>
  <c r="BD29" i="2"/>
  <c r="BD28" i="2"/>
  <c r="BD27" i="2"/>
  <c r="CK27" i="3" s="1"/>
  <c r="BD26" i="2"/>
  <c r="CK26" i="3" s="1"/>
  <c r="BD25" i="2"/>
  <c r="CK25" i="3" s="1"/>
  <c r="BD24" i="2"/>
  <c r="BD23" i="2"/>
  <c r="BD22" i="2"/>
  <c r="CK22" i="3" s="1"/>
  <c r="BD21" i="2"/>
  <c r="CK21" i="3" s="1"/>
  <c r="BD20" i="2"/>
  <c r="BD19" i="2"/>
  <c r="BD18" i="2"/>
  <c r="CK18" i="3" s="1"/>
  <c r="BD17" i="2"/>
  <c r="CK17" i="3" s="1"/>
  <c r="BD16" i="2"/>
  <c r="BD15" i="2"/>
  <c r="BD14" i="2"/>
  <c r="CK14" i="3" s="1"/>
  <c r="BD13" i="2"/>
  <c r="CK13" i="3" s="1"/>
  <c r="BD12" i="2"/>
  <c r="CK12" i="3" s="1"/>
  <c r="BD11" i="2"/>
  <c r="BD10" i="2"/>
  <c r="CK10" i="3" s="1"/>
  <c r="BD9" i="2"/>
  <c r="CK9" i="3" s="1"/>
  <c r="BD8" i="2"/>
  <c r="BD7" i="2"/>
  <c r="CK7" i="3" s="1"/>
  <c r="BD6" i="2"/>
  <c r="CK6" i="3" s="1"/>
  <c r="BD4" i="2"/>
  <c r="BD5" i="2"/>
  <c r="BE149" i="2"/>
  <c r="CL149" i="3" s="1"/>
  <c r="BE146" i="2"/>
  <c r="CL146" i="3" s="1"/>
  <c r="BE145" i="2"/>
  <c r="CL145" i="3" s="1"/>
  <c r="BE141" i="2"/>
  <c r="CL141" i="3" s="1"/>
  <c r="BE140" i="2"/>
  <c r="CL140" i="3" s="1"/>
  <c r="BE138" i="2"/>
  <c r="CL138" i="3" s="1"/>
  <c r="BE137" i="2"/>
  <c r="CL137" i="3" s="1"/>
  <c r="BE133" i="2"/>
  <c r="CL133" i="3" s="1"/>
  <c r="BE132" i="2"/>
  <c r="CL132" i="3" s="1"/>
  <c r="BE131" i="2"/>
  <c r="CL131" i="3" s="1"/>
  <c r="BE130" i="2"/>
  <c r="CL130" i="3" s="1"/>
  <c r="BE129" i="2"/>
  <c r="CL129" i="3" s="1"/>
  <c r="BE124" i="2"/>
  <c r="CL124" i="3" s="1"/>
  <c r="BE123" i="2"/>
  <c r="CL123" i="3" s="1"/>
  <c r="BE122" i="2"/>
  <c r="CL122" i="3" s="1"/>
  <c r="BE121" i="2"/>
  <c r="CL121" i="3" s="1"/>
  <c r="BE117" i="2"/>
  <c r="CL117" i="3" s="1"/>
  <c r="BE115" i="2"/>
  <c r="CL115" i="3" s="1"/>
  <c r="BE114" i="2"/>
  <c r="CL114" i="3" s="1"/>
  <c r="BE113" i="2"/>
  <c r="CL113" i="3" s="1"/>
  <c r="BE109" i="2"/>
  <c r="CL109" i="3" s="1"/>
  <c r="BE108" i="2"/>
  <c r="CL108" i="3" s="1"/>
  <c r="BE106" i="2"/>
  <c r="CL106" i="3" s="1"/>
  <c r="BE105" i="2"/>
  <c r="CL105" i="3" s="1"/>
  <c r="BE100" i="2"/>
  <c r="CL100" i="3" s="1"/>
  <c r="BE99" i="2"/>
  <c r="CL99" i="3" s="1"/>
  <c r="BE98" i="2"/>
  <c r="CL98" i="3" s="1"/>
  <c r="BE97" i="2"/>
  <c r="CL97" i="3" s="1"/>
  <c r="BE91" i="2"/>
  <c r="CL91" i="3" s="1"/>
  <c r="BE90" i="2"/>
  <c r="CL90" i="3" s="1"/>
  <c r="BE89" i="2"/>
  <c r="CL89" i="3" s="1"/>
  <c r="BE85" i="2"/>
  <c r="CL85" i="3" s="1"/>
  <c r="BE82" i="2"/>
  <c r="CL82" i="3" s="1"/>
  <c r="BE81" i="2"/>
  <c r="CL81" i="3" s="1"/>
  <c r="BE77" i="2"/>
  <c r="CL77" i="3" s="1"/>
  <c r="BE76" i="2"/>
  <c r="CL76" i="3" s="1"/>
  <c r="BE74" i="2"/>
  <c r="CL74" i="3" s="1"/>
  <c r="BE73" i="2"/>
  <c r="CL73" i="3" s="1"/>
  <c r="BE69" i="2"/>
  <c r="CL69" i="3" s="1"/>
  <c r="BE68" i="2"/>
  <c r="CL68" i="3" s="1"/>
  <c r="BE67" i="2"/>
  <c r="CL67" i="3" s="1"/>
  <c r="BE66" i="2"/>
  <c r="CL66" i="3" s="1"/>
  <c r="BE65" i="2"/>
  <c r="CL65" i="3" s="1"/>
  <c r="BE60" i="2"/>
  <c r="CL60" i="3" s="1"/>
  <c r="BE59" i="2"/>
  <c r="CL59" i="3" s="1"/>
  <c r="BE58" i="2"/>
  <c r="CL58" i="3" s="1"/>
  <c r="BE57" i="2"/>
  <c r="CL57" i="3" s="1"/>
  <c r="BE53" i="2"/>
  <c r="CL53" i="3" s="1"/>
  <c r="BE51" i="2"/>
  <c r="CL51" i="3" s="1"/>
  <c r="BE50" i="2"/>
  <c r="CL50" i="3" s="1"/>
  <c r="BE49" i="2"/>
  <c r="CL49" i="3" s="1"/>
  <c r="BE45" i="2"/>
  <c r="CL45" i="3" s="1"/>
  <c r="BE44" i="2"/>
  <c r="CL44" i="3" s="1"/>
  <c r="BE42" i="2"/>
  <c r="CL42" i="3" s="1"/>
  <c r="BE41" i="2"/>
  <c r="CL41" i="3" s="1"/>
  <c r="BE36" i="2"/>
  <c r="CL36" i="3" s="1"/>
  <c r="BE35" i="2"/>
  <c r="CL35" i="3" s="1"/>
  <c r="BE34" i="2"/>
  <c r="CL34" i="3" s="1"/>
  <c r="BE33" i="2"/>
  <c r="CL33" i="3" s="1"/>
  <c r="BE27" i="2"/>
  <c r="CL27" i="3" s="1"/>
  <c r="BE26" i="2"/>
  <c r="CL26" i="3" s="1"/>
  <c r="BE25" i="2"/>
  <c r="CL25" i="3" s="1"/>
  <c r="BE21" i="2"/>
  <c r="CL21" i="3" s="1"/>
  <c r="BE18" i="2"/>
  <c r="CL18" i="3" s="1"/>
  <c r="BE17" i="2"/>
  <c r="CL17" i="3" s="1"/>
  <c r="BE13" i="2"/>
  <c r="CL13" i="3" s="1"/>
  <c r="BE12" i="2"/>
  <c r="CL12" i="3" s="1"/>
  <c r="BE10" i="2"/>
  <c r="CL10" i="3" s="1"/>
  <c r="BE9" i="2"/>
  <c r="CL9" i="3" s="1"/>
  <c r="BE143" i="2" l="1"/>
  <c r="CL143" i="3" s="1"/>
  <c r="CK143" i="3"/>
  <c r="BE39" i="2"/>
  <c r="CL39" i="3" s="1"/>
  <c r="CK39" i="3"/>
  <c r="BE87" i="2"/>
  <c r="CL87" i="3" s="1"/>
  <c r="CK87" i="3"/>
  <c r="BE14" i="2"/>
  <c r="CL14" i="3" s="1"/>
  <c r="BE30" i="2"/>
  <c r="CL30" i="3" s="1"/>
  <c r="BE78" i="2"/>
  <c r="CL78" i="3" s="1"/>
  <c r="BE94" i="2"/>
  <c r="CL94" i="3" s="1"/>
  <c r="BE142" i="2"/>
  <c r="CL142" i="3" s="1"/>
  <c r="BE8" i="2"/>
  <c r="CL8" i="3" s="1"/>
  <c r="CK8" i="3"/>
  <c r="BE16" i="2"/>
  <c r="CL16" i="3" s="1"/>
  <c r="CK16" i="3"/>
  <c r="BE24" i="2"/>
  <c r="CL24" i="3" s="1"/>
  <c r="CK24" i="3"/>
  <c r="BE32" i="2"/>
  <c r="CL32" i="3" s="1"/>
  <c r="CK32" i="3"/>
  <c r="BE40" i="2"/>
  <c r="CL40" i="3" s="1"/>
  <c r="CK40" i="3"/>
  <c r="BE48" i="2"/>
  <c r="CL48" i="3" s="1"/>
  <c r="CK48" i="3"/>
  <c r="BE56" i="2"/>
  <c r="CL56" i="3" s="1"/>
  <c r="CK56" i="3"/>
  <c r="BE64" i="2"/>
  <c r="CL64" i="3" s="1"/>
  <c r="CK64" i="3"/>
  <c r="BE72" i="2"/>
  <c r="CL72" i="3" s="1"/>
  <c r="CK72" i="3"/>
  <c r="BE80" i="2"/>
  <c r="CL80" i="3" s="1"/>
  <c r="CK80" i="3"/>
  <c r="BE88" i="2"/>
  <c r="CL88" i="3" s="1"/>
  <c r="CK88" i="3"/>
  <c r="BE96" i="2"/>
  <c r="CL96" i="3" s="1"/>
  <c r="CK96" i="3"/>
  <c r="BE104" i="2"/>
  <c r="CL104" i="3" s="1"/>
  <c r="CK104" i="3"/>
  <c r="BE112" i="2"/>
  <c r="CL112" i="3" s="1"/>
  <c r="CK112" i="3"/>
  <c r="BE120" i="2"/>
  <c r="CL120" i="3" s="1"/>
  <c r="CK120" i="3"/>
  <c r="BE128" i="2"/>
  <c r="CL128" i="3" s="1"/>
  <c r="CK128" i="3"/>
  <c r="BE136" i="2"/>
  <c r="CL136" i="3" s="1"/>
  <c r="CK136" i="3"/>
  <c r="BE144" i="2"/>
  <c r="CL144" i="3" s="1"/>
  <c r="CK144" i="3"/>
  <c r="BE54" i="2"/>
  <c r="CL54" i="3" s="1"/>
  <c r="BE15" i="2"/>
  <c r="CL15" i="3" s="1"/>
  <c r="CK15" i="3"/>
  <c r="BE63" i="2"/>
  <c r="CL63" i="3" s="1"/>
  <c r="CK63" i="3"/>
  <c r="BE111" i="2"/>
  <c r="CL111" i="3" s="1"/>
  <c r="CK111" i="3"/>
  <c r="BE31" i="2"/>
  <c r="CL31" i="3" s="1"/>
  <c r="CK31" i="3"/>
  <c r="BE79" i="2"/>
  <c r="CL79" i="3" s="1"/>
  <c r="CK79" i="3"/>
  <c r="BE119" i="2"/>
  <c r="CL119" i="3" s="1"/>
  <c r="CK119" i="3"/>
  <c r="BE46" i="2"/>
  <c r="CL46" i="3" s="1"/>
  <c r="BE70" i="2"/>
  <c r="CL70" i="3" s="1"/>
  <c r="BE110" i="2"/>
  <c r="CL110" i="3" s="1"/>
  <c r="BE134" i="2"/>
  <c r="CL134" i="3" s="1"/>
  <c r="BE23" i="2"/>
  <c r="CL23" i="3" s="1"/>
  <c r="CK23" i="3"/>
  <c r="BE55" i="2"/>
  <c r="CL55" i="3" s="1"/>
  <c r="CK55" i="3"/>
  <c r="BE95" i="2"/>
  <c r="CL95" i="3" s="1"/>
  <c r="CK95" i="3"/>
  <c r="BE6" i="2"/>
  <c r="CL6" i="3" s="1"/>
  <c r="BE71" i="2"/>
  <c r="CL71" i="3" s="1"/>
  <c r="BE135" i="2"/>
  <c r="CL135" i="3" s="1"/>
  <c r="BE11" i="2"/>
  <c r="CL11" i="3" s="1"/>
  <c r="CK11" i="3"/>
  <c r="BE19" i="2"/>
  <c r="CL19" i="3" s="1"/>
  <c r="CK19" i="3"/>
  <c r="BE43" i="2"/>
  <c r="CL43" i="3" s="1"/>
  <c r="CK43" i="3"/>
  <c r="BE75" i="2"/>
  <c r="CL75" i="3" s="1"/>
  <c r="CK75" i="3"/>
  <c r="BE83" i="2"/>
  <c r="CL83" i="3" s="1"/>
  <c r="CK83" i="3"/>
  <c r="BE107" i="2"/>
  <c r="CL107" i="3" s="1"/>
  <c r="CK107" i="3"/>
  <c r="BE139" i="2"/>
  <c r="CL139" i="3" s="1"/>
  <c r="CK139" i="3"/>
  <c r="BE147" i="2"/>
  <c r="CL147" i="3" s="1"/>
  <c r="CK147" i="3"/>
  <c r="BE47" i="2"/>
  <c r="CL47" i="3" s="1"/>
  <c r="CK47" i="3"/>
  <c r="BE103" i="2"/>
  <c r="CL103" i="3" s="1"/>
  <c r="CK103" i="3"/>
  <c r="BE7" i="2"/>
  <c r="CL7" i="3" s="1"/>
  <c r="BE22" i="2"/>
  <c r="CL22" i="3" s="1"/>
  <c r="BE62" i="2"/>
  <c r="CL62" i="3" s="1"/>
  <c r="BE86" i="2"/>
  <c r="CL86" i="3" s="1"/>
  <c r="BE126" i="2"/>
  <c r="CL126" i="3" s="1"/>
  <c r="BE5" i="2"/>
  <c r="CL5" i="3" s="1"/>
  <c r="CK5" i="3"/>
  <c r="BE20" i="2"/>
  <c r="CL20" i="3" s="1"/>
  <c r="CK20" i="3"/>
  <c r="BE28" i="2"/>
  <c r="CL28" i="3" s="1"/>
  <c r="CK28" i="3"/>
  <c r="BE52" i="2"/>
  <c r="CL52" i="3" s="1"/>
  <c r="CK52" i="3"/>
  <c r="BE84" i="2"/>
  <c r="CL84" i="3" s="1"/>
  <c r="CK84" i="3"/>
  <c r="BE92" i="2"/>
  <c r="CL92" i="3" s="1"/>
  <c r="CK92" i="3"/>
  <c r="BE116" i="2"/>
  <c r="CL116" i="3" s="1"/>
  <c r="CK116" i="3"/>
  <c r="BE148" i="2"/>
  <c r="CL148" i="3" s="1"/>
  <c r="CK148" i="3"/>
  <c r="BE118" i="2"/>
  <c r="CL118" i="3" s="1"/>
  <c r="BE127" i="2"/>
  <c r="CL127" i="3" s="1"/>
  <c r="CK127" i="3"/>
  <c r="BE38" i="2"/>
  <c r="CL38" i="3" s="1"/>
  <c r="BE102" i="2"/>
  <c r="CL102" i="3" s="1"/>
  <c r="BE4" i="2"/>
  <c r="CL4" i="3" s="1"/>
  <c r="CK4" i="3"/>
  <c r="BE29" i="2"/>
  <c r="CL29" i="3" s="1"/>
  <c r="CK29" i="3"/>
  <c r="BE37" i="2"/>
  <c r="CL37" i="3" s="1"/>
  <c r="CK37" i="3"/>
  <c r="BE61" i="2"/>
  <c r="CL61" i="3" s="1"/>
  <c r="CK61" i="3"/>
  <c r="BE93" i="2"/>
  <c r="CL93" i="3" s="1"/>
  <c r="CK93" i="3"/>
  <c r="BE101" i="2"/>
  <c r="CL101" i="3" s="1"/>
  <c r="CK101" i="3"/>
  <c r="BE125" i="2"/>
  <c r="CL125" i="3" s="1"/>
  <c r="CK125" i="3"/>
  <c r="P24" i="1"/>
  <c r="P9" i="1"/>
  <c r="CL150" i="3" l="1"/>
  <c r="CK150" i="3"/>
  <c r="Q149" i="2"/>
  <c r="Q148" i="2"/>
  <c r="Q147" i="2"/>
  <c r="Q146" i="2"/>
  <c r="Q145" i="2"/>
  <c r="Q144" i="2"/>
  <c r="Q143" i="2"/>
  <c r="Q142" i="2"/>
  <c r="Q141" i="2"/>
  <c r="Q140" i="2"/>
  <c r="Q139" i="2"/>
  <c r="Q138" i="2"/>
  <c r="Q137" i="2"/>
  <c r="Q136" i="2"/>
  <c r="Q135" i="2"/>
  <c r="Q134" i="2"/>
  <c r="Q133" i="2"/>
  <c r="Q132" i="2"/>
  <c r="Q131" i="2"/>
  <c r="Q130" i="2"/>
  <c r="Q129" i="2"/>
  <c r="Q128" i="2"/>
  <c r="Q127" i="2"/>
  <c r="Q126" i="2"/>
  <c r="Q125" i="2"/>
  <c r="Q124" i="2"/>
  <c r="Q123" i="2"/>
  <c r="Q122" i="2"/>
  <c r="Q121" i="2"/>
  <c r="Q120" i="2"/>
  <c r="Q119" i="2"/>
  <c r="Q118" i="2"/>
  <c r="Q117" i="2"/>
  <c r="Q116" i="2"/>
  <c r="Q115" i="2"/>
  <c r="Q114" i="2"/>
  <c r="Q113" i="2"/>
  <c r="Q112" i="2"/>
  <c r="Q111" i="2"/>
  <c r="Q110" i="2"/>
  <c r="Q109" i="2"/>
  <c r="Q108" i="2"/>
  <c r="Q107" i="2"/>
  <c r="Q106" i="2"/>
  <c r="Q105" i="2"/>
  <c r="Q104" i="2"/>
  <c r="Q103" i="2"/>
  <c r="Q102" i="2"/>
  <c r="Q101" i="2"/>
  <c r="Q100" i="2"/>
  <c r="Q99" i="2"/>
  <c r="Q98" i="2"/>
  <c r="Q97" i="2"/>
  <c r="Q96" i="2"/>
  <c r="Q95" i="2"/>
  <c r="Q94" i="2"/>
  <c r="Q93" i="2"/>
  <c r="Q92" i="2"/>
  <c r="Q91" i="2"/>
  <c r="Q90" i="2"/>
  <c r="Q89" i="2"/>
  <c r="Q88" i="2"/>
  <c r="Q87" i="2"/>
  <c r="Q86" i="2"/>
  <c r="Q85" i="2"/>
  <c r="Q84" i="2"/>
  <c r="Q83" i="2"/>
  <c r="Q82" i="2"/>
  <c r="Q81" i="2"/>
  <c r="Q80" i="2"/>
  <c r="Q79" i="2"/>
  <c r="Q78" i="2"/>
  <c r="Q77" i="2"/>
  <c r="Q76" i="2"/>
  <c r="Q75" i="2"/>
  <c r="Q74" i="2"/>
  <c r="Q73" i="2"/>
  <c r="Q72" i="2"/>
  <c r="Q71" i="2"/>
  <c r="Q70" i="2"/>
  <c r="Q69" i="2"/>
  <c r="Q68" i="2"/>
  <c r="Q67" i="2"/>
  <c r="Q66" i="2"/>
  <c r="Q65" i="2"/>
  <c r="Q64" i="2"/>
  <c r="Q63" i="2"/>
  <c r="Q62" i="2"/>
  <c r="Q61" i="2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Q8" i="2"/>
  <c r="Q7" i="2"/>
  <c r="Q6" i="2"/>
  <c r="Q5" i="2"/>
  <c r="Q4" i="2"/>
  <c r="Y149" i="2"/>
  <c r="Y148" i="2"/>
  <c r="Y147" i="2"/>
  <c r="Y146" i="2"/>
  <c r="Y145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Y8" i="2"/>
  <c r="Y7" i="2"/>
  <c r="Y6" i="2"/>
  <c r="Y5" i="2"/>
  <c r="Y4" i="2"/>
  <c r="K60" i="1"/>
  <c r="J60" i="1"/>
  <c r="K59" i="1"/>
  <c r="J59" i="1"/>
  <c r="K58" i="1"/>
  <c r="J58" i="1"/>
  <c r="K57" i="1"/>
  <c r="J57" i="1"/>
  <c r="K56" i="1"/>
  <c r="J56" i="1"/>
  <c r="K55" i="1"/>
  <c r="J55" i="1"/>
  <c r="K54" i="1"/>
  <c r="J54" i="1"/>
  <c r="K53" i="1"/>
  <c r="J53" i="1"/>
  <c r="K52" i="1"/>
  <c r="J52" i="1"/>
  <c r="K51" i="1"/>
  <c r="J51" i="1"/>
  <c r="K50" i="1"/>
  <c r="J50" i="1"/>
  <c r="K49" i="1"/>
  <c r="J49" i="1"/>
  <c r="K48" i="1"/>
  <c r="J48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K6" i="1"/>
  <c r="J6" i="1"/>
  <c r="K5" i="1"/>
  <c r="J5" i="1"/>
  <c r="L9" i="1" l="1"/>
  <c r="L13" i="1"/>
  <c r="L21" i="1"/>
  <c r="L29" i="1"/>
  <c r="L33" i="1"/>
  <c r="L41" i="1"/>
  <c r="L53" i="1"/>
  <c r="L28" i="1"/>
  <c r="L18" i="1"/>
  <c r="L26" i="1"/>
  <c r="L58" i="1"/>
  <c r="L52" i="1"/>
  <c r="L30" i="1"/>
  <c r="L47" i="1"/>
  <c r="L51" i="1"/>
  <c r="L32" i="1"/>
  <c r="L36" i="1"/>
  <c r="L48" i="1"/>
  <c r="L37" i="1"/>
  <c r="L50" i="1"/>
  <c r="L60" i="1"/>
  <c r="L19" i="1"/>
  <c r="L27" i="1"/>
  <c r="L54" i="1"/>
  <c r="L12" i="1"/>
  <c r="L16" i="1"/>
  <c r="L20" i="1"/>
  <c r="L31" i="1"/>
  <c r="L23" i="1"/>
  <c r="L15" i="1"/>
  <c r="L44" i="1"/>
  <c r="L5" i="1"/>
  <c r="L8" i="1"/>
  <c r="L11" i="1"/>
  <c r="L22" i="1"/>
  <c r="L25" i="1"/>
  <c r="L14" i="1"/>
  <c r="L34" i="1"/>
  <c r="L40" i="1"/>
  <c r="L43" i="1"/>
  <c r="L57" i="1"/>
  <c r="L7" i="1"/>
  <c r="L39" i="1"/>
  <c r="L46" i="1"/>
  <c r="L55" i="1"/>
  <c r="L59" i="1"/>
  <c r="L6" i="1"/>
  <c r="L10" i="1"/>
  <c r="L17" i="1"/>
  <c r="L24" i="1"/>
  <c r="L35" i="1"/>
  <c r="L38" i="1"/>
  <c r="L42" i="1"/>
  <c r="L45" i="1"/>
  <c r="L49" i="1"/>
  <c r="L56" i="1"/>
  <c r="K4" i="1" l="1"/>
  <c r="J4" i="1"/>
  <c r="P3" i="9"/>
  <c r="P2" i="9"/>
  <c r="P4" i="9"/>
  <c r="P9" i="9"/>
  <c r="P7" i="9"/>
  <c r="P5" i="9"/>
  <c r="P6" i="9"/>
  <c r="P11" i="9"/>
  <c r="P8" i="9"/>
  <c r="P10" i="9"/>
  <c r="P12" i="9"/>
  <c r="P19" i="9"/>
  <c r="P17" i="9"/>
  <c r="P13" i="9"/>
  <c r="P18" i="9"/>
  <c r="P20" i="9"/>
  <c r="P24" i="9"/>
  <c r="P16" i="9"/>
  <c r="P22" i="9"/>
  <c r="P14" i="9"/>
  <c r="P26" i="9"/>
  <c r="P25" i="9"/>
  <c r="P15" i="9"/>
  <c r="P21" i="9"/>
  <c r="P31" i="9"/>
  <c r="P27" i="9"/>
  <c r="P30" i="9"/>
  <c r="P33" i="9"/>
  <c r="P32" i="9"/>
  <c r="P29" i="9"/>
  <c r="P34" i="9"/>
  <c r="P38" i="9"/>
  <c r="P35" i="9"/>
  <c r="P28" i="9"/>
  <c r="P40" i="9"/>
  <c r="P36" i="9"/>
  <c r="P42" i="9"/>
  <c r="P39" i="9"/>
  <c r="P23" i="9"/>
  <c r="P43" i="9"/>
  <c r="P46" i="9"/>
  <c r="P41" i="9"/>
  <c r="P44" i="9"/>
  <c r="P48" i="9"/>
  <c r="P49" i="9"/>
  <c r="P45" i="9"/>
  <c r="P37" i="9"/>
  <c r="P55" i="9"/>
  <c r="P47" i="9"/>
  <c r="P51" i="9"/>
  <c r="P52" i="9"/>
  <c r="P50" i="9"/>
  <c r="P53" i="9"/>
  <c r="P58" i="9"/>
  <c r="P54" i="9"/>
  <c r="P57" i="9"/>
  <c r="P56" i="9"/>
  <c r="M4" i="1" l="1"/>
  <c r="M4" i="3" s="1"/>
  <c r="M24" i="1"/>
  <c r="M59" i="3" s="1"/>
  <c r="M53" i="1"/>
  <c r="M133" i="3" s="1"/>
  <c r="M38" i="1"/>
  <c r="M101" i="3" s="1"/>
  <c r="M6" i="1"/>
  <c r="M9" i="3" s="1"/>
  <c r="M11" i="1"/>
  <c r="M18" i="3" s="1"/>
  <c r="M43" i="1"/>
  <c r="M111" i="3" s="1"/>
  <c r="M19" i="1"/>
  <c r="M44" i="3" s="1"/>
  <c r="M46" i="1"/>
  <c r="M121" i="3" s="1"/>
  <c r="M29" i="1"/>
  <c r="M73" i="3" s="1"/>
  <c r="M56" i="1"/>
  <c r="M141" i="3" s="1"/>
  <c r="M13" i="1"/>
  <c r="M28" i="3" s="1"/>
  <c r="M33" i="1"/>
  <c r="M86" i="3" s="1"/>
  <c r="M57" i="1"/>
  <c r="M142" i="3" s="1"/>
  <c r="M28" i="1"/>
  <c r="M70" i="3" s="1"/>
  <c r="M50" i="1"/>
  <c r="M127" i="3" s="1"/>
  <c r="M22" i="1"/>
  <c r="M55" i="3" s="1"/>
  <c r="M15" i="1"/>
  <c r="M32" i="3" s="1"/>
  <c r="M47" i="1"/>
  <c r="M123" i="3" s="1"/>
  <c r="M23" i="1"/>
  <c r="M57" i="3" s="1"/>
  <c r="M54" i="1"/>
  <c r="M134" i="3" s="1"/>
  <c r="M16" i="1"/>
  <c r="M34" i="3" s="1"/>
  <c r="M52" i="1"/>
  <c r="M130" i="3" s="1"/>
  <c r="M12" i="1"/>
  <c r="M22" i="3" s="1"/>
  <c r="M17" i="1"/>
  <c r="M37" i="3" s="1"/>
  <c r="M37" i="1"/>
  <c r="M98" i="3" s="1"/>
  <c r="M8" i="1"/>
  <c r="M13" i="3" s="1"/>
  <c r="M44" i="1"/>
  <c r="M116" i="3" s="1"/>
  <c r="M51" i="1"/>
  <c r="M129" i="3" s="1"/>
  <c r="M55" i="1"/>
  <c r="M138" i="3" s="1"/>
  <c r="M26" i="1"/>
  <c r="M63" i="3" s="1"/>
  <c r="M32" i="1"/>
  <c r="M84" i="3" s="1"/>
  <c r="M60" i="1"/>
  <c r="M146" i="3" s="1"/>
  <c r="M10" i="1"/>
  <c r="M16" i="3" s="1"/>
  <c r="M58" i="1"/>
  <c r="M143" i="3" s="1"/>
  <c r="M30" i="1"/>
  <c r="M76" i="3" s="1"/>
  <c r="M7" i="1"/>
  <c r="M12" i="3" s="1"/>
  <c r="M48" i="1"/>
  <c r="M125" i="3" s="1"/>
  <c r="M21" i="1"/>
  <c r="M51" i="3" s="1"/>
  <c r="M41" i="1"/>
  <c r="M108" i="3" s="1"/>
  <c r="M36" i="1"/>
  <c r="M94" i="3" s="1"/>
  <c r="M20" i="1"/>
  <c r="M47" i="3" s="1"/>
  <c r="M34" i="1"/>
  <c r="M89" i="3" s="1"/>
  <c r="M27" i="1"/>
  <c r="M67" i="3" s="1"/>
  <c r="M59" i="1"/>
  <c r="M145" i="3" s="1"/>
  <c r="M42" i="1"/>
  <c r="M109" i="3" s="1"/>
  <c r="M49" i="1"/>
  <c r="M126" i="3" s="1"/>
  <c r="M35" i="1"/>
  <c r="M91" i="3" s="1"/>
  <c r="M9" i="1"/>
  <c r="M15" i="3" s="1"/>
  <c r="M5" i="1"/>
  <c r="M6" i="3" s="1"/>
  <c r="M25" i="1"/>
  <c r="M62" i="3" s="1"/>
  <c r="M45" i="1"/>
  <c r="M118" i="3" s="1"/>
  <c r="M14" i="1"/>
  <c r="M30" i="3" s="1"/>
  <c r="M18" i="1"/>
  <c r="M40" i="3" s="1"/>
  <c r="M40" i="1"/>
  <c r="M106" i="3" s="1"/>
  <c r="M31" i="1"/>
  <c r="M80" i="3" s="1"/>
  <c r="M39" i="1"/>
  <c r="M103" i="3" s="1"/>
  <c r="M61" i="1" l="1"/>
  <c r="M150" i="3"/>
  <c r="AY149" i="2"/>
  <c r="CF149" i="3" s="1"/>
  <c r="AY148" i="2"/>
  <c r="CF148" i="3" s="1"/>
  <c r="AY147" i="2"/>
  <c r="CF147" i="3" s="1"/>
  <c r="AY146" i="2"/>
  <c r="CF146" i="3" s="1"/>
  <c r="AY145" i="2"/>
  <c r="CF145" i="3" s="1"/>
  <c r="AY144" i="2"/>
  <c r="CF144" i="3" s="1"/>
  <c r="AY143" i="2"/>
  <c r="CF143" i="3" s="1"/>
  <c r="AY142" i="2"/>
  <c r="CF142" i="3" s="1"/>
  <c r="AY141" i="2"/>
  <c r="CF141" i="3" s="1"/>
  <c r="AY140" i="2"/>
  <c r="CF140" i="3" s="1"/>
  <c r="AY139" i="2"/>
  <c r="CF139" i="3" s="1"/>
  <c r="AY138" i="2"/>
  <c r="CF138" i="3" s="1"/>
  <c r="AY137" i="2"/>
  <c r="CF137" i="3" s="1"/>
  <c r="AY136" i="2"/>
  <c r="CF136" i="3" s="1"/>
  <c r="AY135" i="2"/>
  <c r="CF135" i="3" s="1"/>
  <c r="AY134" i="2"/>
  <c r="CF134" i="3" s="1"/>
  <c r="AY133" i="2"/>
  <c r="CF133" i="3" s="1"/>
  <c r="AY132" i="2"/>
  <c r="CF132" i="3" s="1"/>
  <c r="AY131" i="2"/>
  <c r="CF131" i="3" s="1"/>
  <c r="AY130" i="2"/>
  <c r="CF130" i="3" s="1"/>
  <c r="AY129" i="2"/>
  <c r="CF129" i="3" s="1"/>
  <c r="AY128" i="2"/>
  <c r="CF128" i="3" s="1"/>
  <c r="AY127" i="2"/>
  <c r="CF127" i="3" s="1"/>
  <c r="AY126" i="2"/>
  <c r="CF126" i="3" s="1"/>
  <c r="AY125" i="2"/>
  <c r="CF125" i="3" s="1"/>
  <c r="AY124" i="2"/>
  <c r="CF124" i="3" s="1"/>
  <c r="AY123" i="2"/>
  <c r="CF123" i="3" s="1"/>
  <c r="AY122" i="2"/>
  <c r="CF122" i="3" s="1"/>
  <c r="AY121" i="2"/>
  <c r="CF121" i="3" s="1"/>
  <c r="AY120" i="2"/>
  <c r="CF120" i="3" s="1"/>
  <c r="AY119" i="2"/>
  <c r="CF119" i="3" s="1"/>
  <c r="AY118" i="2"/>
  <c r="CF118" i="3" s="1"/>
  <c r="AY117" i="2"/>
  <c r="CF117" i="3" s="1"/>
  <c r="AY116" i="2"/>
  <c r="CF116" i="3" s="1"/>
  <c r="AY115" i="2"/>
  <c r="CF115" i="3" s="1"/>
  <c r="AY114" i="2"/>
  <c r="CF114" i="3" s="1"/>
  <c r="AY113" i="2"/>
  <c r="CF113" i="3" s="1"/>
  <c r="AY112" i="2"/>
  <c r="CF112" i="3" s="1"/>
  <c r="AY111" i="2"/>
  <c r="CF111" i="3" s="1"/>
  <c r="AY110" i="2"/>
  <c r="CF110" i="3" s="1"/>
  <c r="AY109" i="2"/>
  <c r="CF109" i="3" s="1"/>
  <c r="AY108" i="2"/>
  <c r="CF108" i="3" s="1"/>
  <c r="AY107" i="2"/>
  <c r="CF107" i="3" s="1"/>
  <c r="AY106" i="2"/>
  <c r="CF106" i="3" s="1"/>
  <c r="AY105" i="2"/>
  <c r="CF105" i="3" s="1"/>
  <c r="AY104" i="2"/>
  <c r="CF104" i="3" s="1"/>
  <c r="AY103" i="2"/>
  <c r="CF103" i="3" s="1"/>
  <c r="AY102" i="2"/>
  <c r="CF102" i="3" s="1"/>
  <c r="AY101" i="2"/>
  <c r="CF101" i="3" s="1"/>
  <c r="AY100" i="2"/>
  <c r="CF100" i="3" s="1"/>
  <c r="AY99" i="2"/>
  <c r="CF99" i="3" s="1"/>
  <c r="AY98" i="2"/>
  <c r="CF98" i="3" s="1"/>
  <c r="AY97" i="2"/>
  <c r="CF97" i="3" s="1"/>
  <c r="AY96" i="2"/>
  <c r="CF96" i="3" s="1"/>
  <c r="AY95" i="2"/>
  <c r="CF95" i="3" s="1"/>
  <c r="AY94" i="2"/>
  <c r="CF94" i="3" s="1"/>
  <c r="AY93" i="2"/>
  <c r="CF93" i="3" s="1"/>
  <c r="AY92" i="2"/>
  <c r="CF92" i="3" s="1"/>
  <c r="AY91" i="2"/>
  <c r="CF91" i="3" s="1"/>
  <c r="AY90" i="2"/>
  <c r="CF90" i="3" s="1"/>
  <c r="AY89" i="2"/>
  <c r="CF89" i="3" s="1"/>
  <c r="AY88" i="2"/>
  <c r="CF88" i="3" s="1"/>
  <c r="AY87" i="2"/>
  <c r="CF87" i="3" s="1"/>
  <c r="AY86" i="2"/>
  <c r="CF86" i="3" s="1"/>
  <c r="AY85" i="2"/>
  <c r="CF85" i="3" s="1"/>
  <c r="AY84" i="2"/>
  <c r="CF84" i="3" s="1"/>
  <c r="AY83" i="2"/>
  <c r="CF83" i="3" s="1"/>
  <c r="AY82" i="2"/>
  <c r="CF82" i="3" s="1"/>
  <c r="AY81" i="2"/>
  <c r="CF81" i="3" s="1"/>
  <c r="AY80" i="2"/>
  <c r="CF80" i="3" s="1"/>
  <c r="AY79" i="2"/>
  <c r="CF79" i="3" s="1"/>
  <c r="AY78" i="2"/>
  <c r="CF78" i="3" s="1"/>
  <c r="AY77" i="2"/>
  <c r="CF77" i="3" s="1"/>
  <c r="AY76" i="2"/>
  <c r="CF76" i="3" s="1"/>
  <c r="AY75" i="2"/>
  <c r="CF75" i="3" s="1"/>
  <c r="AY74" i="2"/>
  <c r="CF74" i="3" s="1"/>
  <c r="AY73" i="2"/>
  <c r="CF73" i="3" s="1"/>
  <c r="AY72" i="2"/>
  <c r="CF72" i="3" s="1"/>
  <c r="AY71" i="2"/>
  <c r="CF71" i="3" s="1"/>
  <c r="AY70" i="2"/>
  <c r="CF70" i="3" s="1"/>
  <c r="AY69" i="2"/>
  <c r="CF69" i="3" s="1"/>
  <c r="AY68" i="2"/>
  <c r="CF68" i="3" s="1"/>
  <c r="AY67" i="2"/>
  <c r="CF67" i="3" s="1"/>
  <c r="AY66" i="2"/>
  <c r="CF66" i="3" s="1"/>
  <c r="AY65" i="2"/>
  <c r="CF65" i="3" s="1"/>
  <c r="AY64" i="2"/>
  <c r="CF64" i="3" s="1"/>
  <c r="AY63" i="2"/>
  <c r="CF63" i="3" s="1"/>
  <c r="AY62" i="2"/>
  <c r="CF62" i="3" s="1"/>
  <c r="AY61" i="2"/>
  <c r="CF61" i="3" s="1"/>
  <c r="AY60" i="2"/>
  <c r="CF60" i="3" s="1"/>
  <c r="AY59" i="2"/>
  <c r="CF59" i="3" s="1"/>
  <c r="AY58" i="2"/>
  <c r="CF58" i="3" s="1"/>
  <c r="AY57" i="2"/>
  <c r="CF57" i="3" s="1"/>
  <c r="AY56" i="2"/>
  <c r="CF56" i="3" s="1"/>
  <c r="AY55" i="2"/>
  <c r="CF55" i="3" s="1"/>
  <c r="AY54" i="2"/>
  <c r="CF54" i="3" s="1"/>
  <c r="AY53" i="2"/>
  <c r="CF53" i="3" s="1"/>
  <c r="AY52" i="2"/>
  <c r="CF52" i="3" s="1"/>
  <c r="AY51" i="2"/>
  <c r="CF51" i="3" s="1"/>
  <c r="AY50" i="2"/>
  <c r="CF50" i="3" s="1"/>
  <c r="AY49" i="2"/>
  <c r="CF49" i="3" s="1"/>
  <c r="AY48" i="2"/>
  <c r="CF48" i="3" s="1"/>
  <c r="AY47" i="2"/>
  <c r="CF47" i="3" s="1"/>
  <c r="AY46" i="2"/>
  <c r="CF46" i="3" s="1"/>
  <c r="AY45" i="2"/>
  <c r="CF45" i="3" s="1"/>
  <c r="AY44" i="2"/>
  <c r="CF44" i="3" s="1"/>
  <c r="AY43" i="2"/>
  <c r="CF43" i="3" s="1"/>
  <c r="AY42" i="2"/>
  <c r="CF42" i="3" s="1"/>
  <c r="AY41" i="2"/>
  <c r="CF41" i="3" s="1"/>
  <c r="AY40" i="2"/>
  <c r="CF40" i="3" s="1"/>
  <c r="AY39" i="2"/>
  <c r="CF39" i="3" s="1"/>
  <c r="AY38" i="2"/>
  <c r="CF38" i="3" s="1"/>
  <c r="AY37" i="2"/>
  <c r="CF37" i="3" s="1"/>
  <c r="AY36" i="2"/>
  <c r="CF36" i="3" s="1"/>
  <c r="AY35" i="2"/>
  <c r="CF35" i="3" s="1"/>
  <c r="AY34" i="2"/>
  <c r="CF34" i="3" s="1"/>
  <c r="AY33" i="2"/>
  <c r="CF33" i="3" s="1"/>
  <c r="AY32" i="2"/>
  <c r="CF32" i="3" s="1"/>
  <c r="AY31" i="2"/>
  <c r="CF31" i="3" s="1"/>
  <c r="AY30" i="2"/>
  <c r="CF30" i="3" s="1"/>
  <c r="AY29" i="2"/>
  <c r="CF29" i="3" s="1"/>
  <c r="AY28" i="2"/>
  <c r="CF28" i="3" s="1"/>
  <c r="AY27" i="2"/>
  <c r="CF27" i="3" s="1"/>
  <c r="AY26" i="2"/>
  <c r="CF26" i="3" s="1"/>
  <c r="AY25" i="2"/>
  <c r="CF25" i="3" s="1"/>
  <c r="AY24" i="2"/>
  <c r="CF24" i="3" s="1"/>
  <c r="AY23" i="2"/>
  <c r="CF23" i="3" s="1"/>
  <c r="AY22" i="2"/>
  <c r="CF22" i="3" s="1"/>
  <c r="AY21" i="2"/>
  <c r="CF21" i="3" s="1"/>
  <c r="AY20" i="2"/>
  <c r="CF20" i="3" s="1"/>
  <c r="AY19" i="2"/>
  <c r="CF19" i="3" s="1"/>
  <c r="AY18" i="2"/>
  <c r="CF18" i="3" s="1"/>
  <c r="AY17" i="2"/>
  <c r="CF17" i="3" s="1"/>
  <c r="AY16" i="2"/>
  <c r="CF16" i="3" s="1"/>
  <c r="AY15" i="2"/>
  <c r="CF15" i="3" s="1"/>
  <c r="AY14" i="2"/>
  <c r="CF14" i="3" s="1"/>
  <c r="AY13" i="2"/>
  <c r="CF13" i="3" s="1"/>
  <c r="AY12" i="2"/>
  <c r="CF12" i="3" s="1"/>
  <c r="AY11" i="2"/>
  <c r="CF11" i="3" s="1"/>
  <c r="AY10" i="2"/>
  <c r="CF10" i="3" s="1"/>
  <c r="AY9" i="2"/>
  <c r="CF9" i="3" s="1"/>
  <c r="AY8" i="2"/>
  <c r="CF8" i="3" s="1"/>
  <c r="AY7" i="2"/>
  <c r="CF7" i="3" s="1"/>
  <c r="AY6" i="2"/>
  <c r="CF6" i="3" s="1"/>
  <c r="AY5" i="2"/>
  <c r="CF5" i="3" s="1"/>
  <c r="AY4" i="2"/>
  <c r="CF4" i="3" s="1"/>
  <c r="AT149" i="2"/>
  <c r="CA149" i="3" s="1"/>
  <c r="AT148" i="2"/>
  <c r="CA148" i="3" s="1"/>
  <c r="AT147" i="2"/>
  <c r="CA147" i="3" s="1"/>
  <c r="AT146" i="2"/>
  <c r="CA146" i="3" s="1"/>
  <c r="AT145" i="2"/>
  <c r="CA145" i="3" s="1"/>
  <c r="AT144" i="2"/>
  <c r="CA144" i="3" s="1"/>
  <c r="AT143" i="2"/>
  <c r="CA143" i="3" s="1"/>
  <c r="AT142" i="2"/>
  <c r="CA142" i="3" s="1"/>
  <c r="AT141" i="2"/>
  <c r="CA141" i="3" s="1"/>
  <c r="AT140" i="2"/>
  <c r="CA140" i="3" s="1"/>
  <c r="AT139" i="2"/>
  <c r="CA139" i="3" s="1"/>
  <c r="AT138" i="2"/>
  <c r="CA138" i="3" s="1"/>
  <c r="AT137" i="2"/>
  <c r="CA137" i="3" s="1"/>
  <c r="AT136" i="2"/>
  <c r="CA136" i="3" s="1"/>
  <c r="AT135" i="2"/>
  <c r="CA135" i="3" s="1"/>
  <c r="AT134" i="2"/>
  <c r="CA134" i="3" s="1"/>
  <c r="AT133" i="2"/>
  <c r="CA133" i="3" s="1"/>
  <c r="AT132" i="2"/>
  <c r="CA132" i="3" s="1"/>
  <c r="AT131" i="2"/>
  <c r="CA131" i="3" s="1"/>
  <c r="AT130" i="2"/>
  <c r="CA130" i="3" s="1"/>
  <c r="AT129" i="2"/>
  <c r="CA129" i="3" s="1"/>
  <c r="AT128" i="2"/>
  <c r="CA128" i="3" s="1"/>
  <c r="AT127" i="2"/>
  <c r="CA127" i="3" s="1"/>
  <c r="AT126" i="2"/>
  <c r="CA126" i="3" s="1"/>
  <c r="AT125" i="2"/>
  <c r="CA125" i="3" s="1"/>
  <c r="AT124" i="2"/>
  <c r="CA124" i="3" s="1"/>
  <c r="AT123" i="2"/>
  <c r="CA123" i="3" s="1"/>
  <c r="AT122" i="2"/>
  <c r="CA122" i="3" s="1"/>
  <c r="AT121" i="2"/>
  <c r="CA121" i="3" s="1"/>
  <c r="AT120" i="2"/>
  <c r="CA120" i="3" s="1"/>
  <c r="AT119" i="2"/>
  <c r="CA119" i="3" s="1"/>
  <c r="AT118" i="2"/>
  <c r="CA118" i="3" s="1"/>
  <c r="AT117" i="2"/>
  <c r="CA117" i="3" s="1"/>
  <c r="AT116" i="2"/>
  <c r="CA116" i="3" s="1"/>
  <c r="AT115" i="2"/>
  <c r="CA115" i="3" s="1"/>
  <c r="AT114" i="2"/>
  <c r="CA114" i="3" s="1"/>
  <c r="AT113" i="2"/>
  <c r="CA113" i="3" s="1"/>
  <c r="AT112" i="2"/>
  <c r="CA112" i="3" s="1"/>
  <c r="AT111" i="2"/>
  <c r="CA111" i="3" s="1"/>
  <c r="AT110" i="2"/>
  <c r="CA110" i="3" s="1"/>
  <c r="AT109" i="2"/>
  <c r="CA109" i="3" s="1"/>
  <c r="AT108" i="2"/>
  <c r="CA108" i="3" s="1"/>
  <c r="AT107" i="2"/>
  <c r="CA107" i="3" s="1"/>
  <c r="AT106" i="2"/>
  <c r="CA106" i="3" s="1"/>
  <c r="AT105" i="2"/>
  <c r="CA105" i="3" s="1"/>
  <c r="AT104" i="2"/>
  <c r="CA104" i="3" s="1"/>
  <c r="AT103" i="2"/>
  <c r="CA103" i="3" s="1"/>
  <c r="AT102" i="2"/>
  <c r="CA102" i="3" s="1"/>
  <c r="AT101" i="2"/>
  <c r="CA101" i="3" s="1"/>
  <c r="AT100" i="2"/>
  <c r="CA100" i="3" s="1"/>
  <c r="AT99" i="2"/>
  <c r="CA99" i="3" s="1"/>
  <c r="AT98" i="2"/>
  <c r="CA98" i="3" s="1"/>
  <c r="AT97" i="2"/>
  <c r="CA97" i="3" s="1"/>
  <c r="AT96" i="2"/>
  <c r="CA96" i="3" s="1"/>
  <c r="AT95" i="2"/>
  <c r="CA95" i="3" s="1"/>
  <c r="AT94" i="2"/>
  <c r="CA94" i="3" s="1"/>
  <c r="AT93" i="2"/>
  <c r="CA93" i="3" s="1"/>
  <c r="AT92" i="2"/>
  <c r="CA92" i="3" s="1"/>
  <c r="AT91" i="2"/>
  <c r="CA91" i="3" s="1"/>
  <c r="AT90" i="2"/>
  <c r="CA90" i="3" s="1"/>
  <c r="AT89" i="2"/>
  <c r="CA89" i="3" s="1"/>
  <c r="AT88" i="2"/>
  <c r="CA88" i="3" s="1"/>
  <c r="AT87" i="2"/>
  <c r="CA87" i="3" s="1"/>
  <c r="AT86" i="2"/>
  <c r="CA86" i="3" s="1"/>
  <c r="AT85" i="2"/>
  <c r="CA85" i="3" s="1"/>
  <c r="AT84" i="2"/>
  <c r="CA84" i="3" s="1"/>
  <c r="AT83" i="2"/>
  <c r="CA83" i="3" s="1"/>
  <c r="AT82" i="2"/>
  <c r="CA82" i="3" s="1"/>
  <c r="AT81" i="2"/>
  <c r="CA81" i="3" s="1"/>
  <c r="AT80" i="2"/>
  <c r="CA80" i="3" s="1"/>
  <c r="AT79" i="2"/>
  <c r="CA79" i="3" s="1"/>
  <c r="AT78" i="2"/>
  <c r="CA78" i="3" s="1"/>
  <c r="AT77" i="2"/>
  <c r="CA77" i="3" s="1"/>
  <c r="AT76" i="2"/>
  <c r="CA76" i="3" s="1"/>
  <c r="AT75" i="2"/>
  <c r="CA75" i="3" s="1"/>
  <c r="AT74" i="2"/>
  <c r="CA74" i="3" s="1"/>
  <c r="AT73" i="2"/>
  <c r="CA73" i="3" s="1"/>
  <c r="AT72" i="2"/>
  <c r="CA72" i="3" s="1"/>
  <c r="AT71" i="2"/>
  <c r="CA71" i="3" s="1"/>
  <c r="AT70" i="2"/>
  <c r="CA70" i="3" s="1"/>
  <c r="AT69" i="2"/>
  <c r="CA69" i="3" s="1"/>
  <c r="AT68" i="2"/>
  <c r="CA68" i="3" s="1"/>
  <c r="AT67" i="2"/>
  <c r="CA67" i="3" s="1"/>
  <c r="AT66" i="2"/>
  <c r="CA66" i="3" s="1"/>
  <c r="AT65" i="2"/>
  <c r="CA65" i="3" s="1"/>
  <c r="AT64" i="2"/>
  <c r="CA64" i="3" s="1"/>
  <c r="AT63" i="2"/>
  <c r="CA63" i="3" s="1"/>
  <c r="AT62" i="2"/>
  <c r="CA62" i="3" s="1"/>
  <c r="AT61" i="2"/>
  <c r="CA61" i="3" s="1"/>
  <c r="AT60" i="2"/>
  <c r="CA60" i="3" s="1"/>
  <c r="AT59" i="2"/>
  <c r="CA59" i="3" s="1"/>
  <c r="AT58" i="2"/>
  <c r="CA58" i="3" s="1"/>
  <c r="AT57" i="2"/>
  <c r="CA57" i="3" s="1"/>
  <c r="AT56" i="2"/>
  <c r="CA56" i="3" s="1"/>
  <c r="AT55" i="2"/>
  <c r="CA55" i="3" s="1"/>
  <c r="AT54" i="2"/>
  <c r="CA54" i="3" s="1"/>
  <c r="AT53" i="2"/>
  <c r="CA53" i="3" s="1"/>
  <c r="AT52" i="2"/>
  <c r="CA52" i="3" s="1"/>
  <c r="AT51" i="2"/>
  <c r="CA51" i="3" s="1"/>
  <c r="AT50" i="2"/>
  <c r="CA50" i="3" s="1"/>
  <c r="AT49" i="2"/>
  <c r="CA49" i="3" s="1"/>
  <c r="AT48" i="2"/>
  <c r="CA48" i="3" s="1"/>
  <c r="AT47" i="2"/>
  <c r="CA47" i="3" s="1"/>
  <c r="AT46" i="2"/>
  <c r="CA46" i="3" s="1"/>
  <c r="AT45" i="2"/>
  <c r="CA45" i="3" s="1"/>
  <c r="AT44" i="2"/>
  <c r="CA44" i="3" s="1"/>
  <c r="AT43" i="2"/>
  <c r="CA43" i="3" s="1"/>
  <c r="AT42" i="2"/>
  <c r="CA42" i="3" s="1"/>
  <c r="AT41" i="2"/>
  <c r="CA41" i="3" s="1"/>
  <c r="AT40" i="2"/>
  <c r="CA40" i="3" s="1"/>
  <c r="AT39" i="2"/>
  <c r="CA39" i="3" s="1"/>
  <c r="AT38" i="2"/>
  <c r="CA38" i="3" s="1"/>
  <c r="AT37" i="2"/>
  <c r="CA37" i="3" s="1"/>
  <c r="AT36" i="2"/>
  <c r="CA36" i="3" s="1"/>
  <c r="AT35" i="2"/>
  <c r="CA35" i="3" s="1"/>
  <c r="AT34" i="2"/>
  <c r="CA34" i="3" s="1"/>
  <c r="AT33" i="2"/>
  <c r="CA33" i="3" s="1"/>
  <c r="AT32" i="2"/>
  <c r="CA32" i="3" s="1"/>
  <c r="AT31" i="2"/>
  <c r="CA31" i="3" s="1"/>
  <c r="AT30" i="2"/>
  <c r="CA30" i="3" s="1"/>
  <c r="AT29" i="2"/>
  <c r="CA29" i="3" s="1"/>
  <c r="AT28" i="2"/>
  <c r="CA28" i="3" s="1"/>
  <c r="AT27" i="2"/>
  <c r="CA27" i="3" s="1"/>
  <c r="AT26" i="2"/>
  <c r="CA26" i="3" s="1"/>
  <c r="AT25" i="2"/>
  <c r="CA25" i="3" s="1"/>
  <c r="AT24" i="2"/>
  <c r="CA24" i="3" s="1"/>
  <c r="AT23" i="2"/>
  <c r="CA23" i="3" s="1"/>
  <c r="AT22" i="2"/>
  <c r="CA22" i="3" s="1"/>
  <c r="AT21" i="2"/>
  <c r="CA21" i="3" s="1"/>
  <c r="AT20" i="2"/>
  <c r="CA20" i="3" s="1"/>
  <c r="AT19" i="2"/>
  <c r="CA19" i="3" s="1"/>
  <c r="AT18" i="2"/>
  <c r="CA18" i="3" s="1"/>
  <c r="AT17" i="2"/>
  <c r="CA17" i="3" s="1"/>
  <c r="AT16" i="2"/>
  <c r="CA16" i="3" s="1"/>
  <c r="AT15" i="2"/>
  <c r="CA15" i="3" s="1"/>
  <c r="AT14" i="2"/>
  <c r="CA14" i="3" s="1"/>
  <c r="AT13" i="2"/>
  <c r="CA13" i="3" s="1"/>
  <c r="AT12" i="2"/>
  <c r="CA12" i="3" s="1"/>
  <c r="AT11" i="2"/>
  <c r="CA11" i="3" s="1"/>
  <c r="AT10" i="2"/>
  <c r="CA10" i="3" s="1"/>
  <c r="AT9" i="2"/>
  <c r="CA9" i="3" s="1"/>
  <c r="AT8" i="2"/>
  <c r="CA8" i="3" s="1"/>
  <c r="AT7" i="2"/>
  <c r="CA7" i="3" s="1"/>
  <c r="AT6" i="2"/>
  <c r="CA6" i="3" s="1"/>
  <c r="AT5" i="2"/>
  <c r="CA5" i="3" s="1"/>
  <c r="AT4" i="2"/>
  <c r="CA4" i="3" s="1"/>
  <c r="AO149" i="2"/>
  <c r="BV149" i="3" s="1"/>
  <c r="AO148" i="2"/>
  <c r="BV148" i="3" s="1"/>
  <c r="AO147" i="2"/>
  <c r="BV147" i="3" s="1"/>
  <c r="AO146" i="2"/>
  <c r="BV146" i="3" s="1"/>
  <c r="AO145" i="2"/>
  <c r="BV145" i="3" s="1"/>
  <c r="AO144" i="2"/>
  <c r="BV144" i="3" s="1"/>
  <c r="AO143" i="2"/>
  <c r="BV143" i="3" s="1"/>
  <c r="AO142" i="2"/>
  <c r="BV142" i="3" s="1"/>
  <c r="AO141" i="2"/>
  <c r="BV141" i="3" s="1"/>
  <c r="AO140" i="2"/>
  <c r="BV140" i="3" s="1"/>
  <c r="AO139" i="2"/>
  <c r="BV139" i="3" s="1"/>
  <c r="AO138" i="2"/>
  <c r="BV138" i="3" s="1"/>
  <c r="AO137" i="2"/>
  <c r="BV137" i="3" s="1"/>
  <c r="AO136" i="2"/>
  <c r="BV136" i="3" s="1"/>
  <c r="AO135" i="2"/>
  <c r="BV135" i="3" s="1"/>
  <c r="AO134" i="2"/>
  <c r="BV134" i="3" s="1"/>
  <c r="AO133" i="2"/>
  <c r="BV133" i="3" s="1"/>
  <c r="AO132" i="2"/>
  <c r="BV132" i="3" s="1"/>
  <c r="AO131" i="2"/>
  <c r="BV131" i="3" s="1"/>
  <c r="AO130" i="2"/>
  <c r="BV130" i="3" s="1"/>
  <c r="AO129" i="2"/>
  <c r="BV129" i="3" s="1"/>
  <c r="AO128" i="2"/>
  <c r="BV128" i="3" s="1"/>
  <c r="AO127" i="2"/>
  <c r="BV127" i="3" s="1"/>
  <c r="AO126" i="2"/>
  <c r="BV126" i="3" s="1"/>
  <c r="AO125" i="2"/>
  <c r="BV125" i="3" s="1"/>
  <c r="AO124" i="2"/>
  <c r="BV124" i="3" s="1"/>
  <c r="AO123" i="2"/>
  <c r="BV123" i="3" s="1"/>
  <c r="AO122" i="2"/>
  <c r="BV122" i="3" s="1"/>
  <c r="AO121" i="2"/>
  <c r="BV121" i="3" s="1"/>
  <c r="AO120" i="2"/>
  <c r="BV120" i="3" s="1"/>
  <c r="AO119" i="2"/>
  <c r="BV119" i="3" s="1"/>
  <c r="AO118" i="2"/>
  <c r="BV118" i="3" s="1"/>
  <c r="AO117" i="2"/>
  <c r="BV117" i="3" s="1"/>
  <c r="AO116" i="2"/>
  <c r="BV116" i="3" s="1"/>
  <c r="AO115" i="2"/>
  <c r="BV115" i="3" s="1"/>
  <c r="AO114" i="2"/>
  <c r="BV114" i="3" s="1"/>
  <c r="AO113" i="2"/>
  <c r="BV113" i="3" s="1"/>
  <c r="AO112" i="2"/>
  <c r="BV112" i="3" s="1"/>
  <c r="AO111" i="2"/>
  <c r="BV111" i="3" s="1"/>
  <c r="AO110" i="2"/>
  <c r="BV110" i="3" s="1"/>
  <c r="AO109" i="2"/>
  <c r="BV109" i="3" s="1"/>
  <c r="AO108" i="2"/>
  <c r="BV108" i="3" s="1"/>
  <c r="AO107" i="2"/>
  <c r="BV107" i="3" s="1"/>
  <c r="AO106" i="2"/>
  <c r="BV106" i="3" s="1"/>
  <c r="AO105" i="2"/>
  <c r="BV105" i="3" s="1"/>
  <c r="AO104" i="2"/>
  <c r="BV104" i="3" s="1"/>
  <c r="AO103" i="2"/>
  <c r="BV103" i="3" s="1"/>
  <c r="AO102" i="2"/>
  <c r="BV102" i="3" s="1"/>
  <c r="AO101" i="2"/>
  <c r="BV101" i="3" s="1"/>
  <c r="AO100" i="2"/>
  <c r="BV100" i="3" s="1"/>
  <c r="AO99" i="2"/>
  <c r="BV99" i="3" s="1"/>
  <c r="AO98" i="2"/>
  <c r="BV98" i="3" s="1"/>
  <c r="AO97" i="2"/>
  <c r="BV97" i="3" s="1"/>
  <c r="AO96" i="2"/>
  <c r="BV96" i="3" s="1"/>
  <c r="AO95" i="2"/>
  <c r="BV95" i="3" s="1"/>
  <c r="AO94" i="2"/>
  <c r="BV94" i="3" s="1"/>
  <c r="AO93" i="2"/>
  <c r="BV93" i="3" s="1"/>
  <c r="AO92" i="2"/>
  <c r="BV92" i="3" s="1"/>
  <c r="AO91" i="2"/>
  <c r="BV91" i="3" s="1"/>
  <c r="AO90" i="2"/>
  <c r="BV90" i="3" s="1"/>
  <c r="AO89" i="2"/>
  <c r="BV89" i="3" s="1"/>
  <c r="AO88" i="2"/>
  <c r="BV88" i="3" s="1"/>
  <c r="AO87" i="2"/>
  <c r="BV87" i="3" s="1"/>
  <c r="AO86" i="2"/>
  <c r="BV86" i="3" s="1"/>
  <c r="AO85" i="2"/>
  <c r="BV85" i="3" s="1"/>
  <c r="AO84" i="2"/>
  <c r="BV84" i="3" s="1"/>
  <c r="AO83" i="2"/>
  <c r="BV83" i="3" s="1"/>
  <c r="AO82" i="2"/>
  <c r="BV82" i="3" s="1"/>
  <c r="AO81" i="2"/>
  <c r="BV81" i="3" s="1"/>
  <c r="AO80" i="2"/>
  <c r="BV80" i="3" s="1"/>
  <c r="AO79" i="2"/>
  <c r="BV79" i="3" s="1"/>
  <c r="AO78" i="2"/>
  <c r="BV78" i="3" s="1"/>
  <c r="AO77" i="2"/>
  <c r="BV77" i="3" s="1"/>
  <c r="AO76" i="2"/>
  <c r="BV76" i="3" s="1"/>
  <c r="AO75" i="2"/>
  <c r="BV75" i="3" s="1"/>
  <c r="AO74" i="2"/>
  <c r="BV74" i="3" s="1"/>
  <c r="AO73" i="2"/>
  <c r="BV73" i="3" s="1"/>
  <c r="AO72" i="2"/>
  <c r="BV72" i="3" s="1"/>
  <c r="AO71" i="2"/>
  <c r="BV71" i="3" s="1"/>
  <c r="AO70" i="2"/>
  <c r="BV70" i="3" s="1"/>
  <c r="AO69" i="2"/>
  <c r="BV69" i="3" s="1"/>
  <c r="AO68" i="2"/>
  <c r="BV68" i="3" s="1"/>
  <c r="AO67" i="2"/>
  <c r="BV67" i="3" s="1"/>
  <c r="AO66" i="2"/>
  <c r="BV66" i="3" s="1"/>
  <c r="AO65" i="2"/>
  <c r="BV65" i="3" s="1"/>
  <c r="AO64" i="2"/>
  <c r="BV64" i="3" s="1"/>
  <c r="AO63" i="2"/>
  <c r="BV63" i="3" s="1"/>
  <c r="AO62" i="2"/>
  <c r="BV62" i="3" s="1"/>
  <c r="AO61" i="2"/>
  <c r="BV61" i="3" s="1"/>
  <c r="AO60" i="2"/>
  <c r="BV60" i="3" s="1"/>
  <c r="AO59" i="2"/>
  <c r="BV59" i="3" s="1"/>
  <c r="AO58" i="2"/>
  <c r="BV58" i="3" s="1"/>
  <c r="AO57" i="2"/>
  <c r="BV57" i="3" s="1"/>
  <c r="AO56" i="2"/>
  <c r="BV56" i="3" s="1"/>
  <c r="AO55" i="2"/>
  <c r="BV55" i="3" s="1"/>
  <c r="AO54" i="2"/>
  <c r="BV54" i="3" s="1"/>
  <c r="AO53" i="2"/>
  <c r="BV53" i="3" s="1"/>
  <c r="AO52" i="2"/>
  <c r="BV52" i="3" s="1"/>
  <c r="AO51" i="2"/>
  <c r="BV51" i="3" s="1"/>
  <c r="AO50" i="2"/>
  <c r="BV50" i="3" s="1"/>
  <c r="AO49" i="2"/>
  <c r="BV49" i="3" s="1"/>
  <c r="AO48" i="2"/>
  <c r="BV48" i="3" s="1"/>
  <c r="AO47" i="2"/>
  <c r="BV47" i="3" s="1"/>
  <c r="AO46" i="2"/>
  <c r="BV46" i="3" s="1"/>
  <c r="AO45" i="2"/>
  <c r="BV45" i="3" s="1"/>
  <c r="AO44" i="2"/>
  <c r="BV44" i="3" s="1"/>
  <c r="AO43" i="2"/>
  <c r="BV43" i="3" s="1"/>
  <c r="AO42" i="2"/>
  <c r="BV42" i="3" s="1"/>
  <c r="AO41" i="2"/>
  <c r="BV41" i="3" s="1"/>
  <c r="AO40" i="2"/>
  <c r="BV40" i="3" s="1"/>
  <c r="AO39" i="2"/>
  <c r="BV39" i="3" s="1"/>
  <c r="AO38" i="2"/>
  <c r="BV38" i="3" s="1"/>
  <c r="AO37" i="2"/>
  <c r="BV37" i="3" s="1"/>
  <c r="AO36" i="2"/>
  <c r="BV36" i="3" s="1"/>
  <c r="AO35" i="2"/>
  <c r="BV35" i="3" s="1"/>
  <c r="AO34" i="2"/>
  <c r="BV34" i="3" s="1"/>
  <c r="AO33" i="2"/>
  <c r="BV33" i="3" s="1"/>
  <c r="AO32" i="2"/>
  <c r="BV32" i="3" s="1"/>
  <c r="AO31" i="2"/>
  <c r="BV31" i="3" s="1"/>
  <c r="AO30" i="2"/>
  <c r="BV30" i="3" s="1"/>
  <c r="AO29" i="2"/>
  <c r="BV29" i="3" s="1"/>
  <c r="AO28" i="2"/>
  <c r="BV28" i="3" s="1"/>
  <c r="AO27" i="2"/>
  <c r="BV27" i="3" s="1"/>
  <c r="AO26" i="2"/>
  <c r="BV26" i="3" s="1"/>
  <c r="AO25" i="2"/>
  <c r="BV25" i="3" s="1"/>
  <c r="AO24" i="2"/>
  <c r="BV24" i="3" s="1"/>
  <c r="AO23" i="2"/>
  <c r="BV23" i="3" s="1"/>
  <c r="AO22" i="2"/>
  <c r="BV22" i="3" s="1"/>
  <c r="AO21" i="2"/>
  <c r="BV21" i="3" s="1"/>
  <c r="AO20" i="2"/>
  <c r="BV20" i="3" s="1"/>
  <c r="AO19" i="2"/>
  <c r="BV19" i="3" s="1"/>
  <c r="AO18" i="2"/>
  <c r="BV18" i="3" s="1"/>
  <c r="AO17" i="2"/>
  <c r="BV17" i="3" s="1"/>
  <c r="AO16" i="2"/>
  <c r="BV16" i="3" s="1"/>
  <c r="AO15" i="2"/>
  <c r="BV15" i="3" s="1"/>
  <c r="AO14" i="2"/>
  <c r="BV14" i="3" s="1"/>
  <c r="AO13" i="2"/>
  <c r="BV13" i="3" s="1"/>
  <c r="AO12" i="2"/>
  <c r="BV12" i="3" s="1"/>
  <c r="AO11" i="2"/>
  <c r="BV11" i="3" s="1"/>
  <c r="AO10" i="2"/>
  <c r="BV10" i="3" s="1"/>
  <c r="AO9" i="2"/>
  <c r="BV9" i="3" s="1"/>
  <c r="AO8" i="2"/>
  <c r="BV8" i="3" s="1"/>
  <c r="AO7" i="2"/>
  <c r="BV7" i="3" s="1"/>
  <c r="AO6" i="2"/>
  <c r="BV6" i="3" s="1"/>
  <c r="AO5" i="2"/>
  <c r="BV5" i="3" s="1"/>
  <c r="AO4" i="2"/>
  <c r="BV4" i="3" s="1"/>
  <c r="AJ149" i="2"/>
  <c r="BQ149" i="3" s="1"/>
  <c r="AJ148" i="2"/>
  <c r="BQ148" i="3" s="1"/>
  <c r="AJ147" i="2"/>
  <c r="BQ147" i="3" s="1"/>
  <c r="AJ146" i="2"/>
  <c r="BQ146" i="3" s="1"/>
  <c r="AJ145" i="2"/>
  <c r="BQ145" i="3" s="1"/>
  <c r="AJ144" i="2"/>
  <c r="BQ144" i="3" s="1"/>
  <c r="AJ143" i="2"/>
  <c r="BQ143" i="3" s="1"/>
  <c r="AJ142" i="2"/>
  <c r="BQ142" i="3" s="1"/>
  <c r="AJ141" i="2"/>
  <c r="BQ141" i="3" s="1"/>
  <c r="AJ140" i="2"/>
  <c r="BQ140" i="3" s="1"/>
  <c r="AJ139" i="2"/>
  <c r="BQ139" i="3" s="1"/>
  <c r="AJ138" i="2"/>
  <c r="BQ138" i="3" s="1"/>
  <c r="AJ137" i="2"/>
  <c r="BQ137" i="3" s="1"/>
  <c r="AJ136" i="2"/>
  <c r="BQ136" i="3" s="1"/>
  <c r="AJ135" i="2"/>
  <c r="BQ135" i="3" s="1"/>
  <c r="AJ134" i="2"/>
  <c r="BQ134" i="3" s="1"/>
  <c r="AJ133" i="2"/>
  <c r="BQ133" i="3" s="1"/>
  <c r="AJ132" i="2"/>
  <c r="BQ132" i="3" s="1"/>
  <c r="AJ131" i="2"/>
  <c r="BQ131" i="3" s="1"/>
  <c r="AJ130" i="2"/>
  <c r="BQ130" i="3" s="1"/>
  <c r="AJ129" i="2"/>
  <c r="BQ129" i="3" s="1"/>
  <c r="AJ128" i="2"/>
  <c r="BQ128" i="3" s="1"/>
  <c r="AJ127" i="2"/>
  <c r="BQ127" i="3" s="1"/>
  <c r="AJ126" i="2"/>
  <c r="BQ126" i="3" s="1"/>
  <c r="AJ125" i="2"/>
  <c r="BQ125" i="3" s="1"/>
  <c r="AJ124" i="2"/>
  <c r="BQ124" i="3" s="1"/>
  <c r="AJ123" i="2"/>
  <c r="BQ123" i="3" s="1"/>
  <c r="AJ122" i="2"/>
  <c r="BQ122" i="3" s="1"/>
  <c r="AJ121" i="2"/>
  <c r="BQ121" i="3" s="1"/>
  <c r="AJ120" i="2"/>
  <c r="BQ120" i="3" s="1"/>
  <c r="AJ119" i="2"/>
  <c r="BQ119" i="3" s="1"/>
  <c r="AJ118" i="2"/>
  <c r="BQ118" i="3" s="1"/>
  <c r="AJ117" i="2"/>
  <c r="BQ117" i="3" s="1"/>
  <c r="AJ116" i="2"/>
  <c r="BQ116" i="3" s="1"/>
  <c r="AJ115" i="2"/>
  <c r="BQ115" i="3" s="1"/>
  <c r="AJ114" i="2"/>
  <c r="BQ114" i="3" s="1"/>
  <c r="AJ113" i="2"/>
  <c r="BQ113" i="3" s="1"/>
  <c r="AJ112" i="2"/>
  <c r="BQ112" i="3" s="1"/>
  <c r="AJ111" i="2"/>
  <c r="BQ111" i="3" s="1"/>
  <c r="AJ110" i="2"/>
  <c r="BQ110" i="3" s="1"/>
  <c r="AJ109" i="2"/>
  <c r="BQ109" i="3" s="1"/>
  <c r="AJ108" i="2"/>
  <c r="BQ108" i="3" s="1"/>
  <c r="AJ107" i="2"/>
  <c r="BQ107" i="3" s="1"/>
  <c r="AJ106" i="2"/>
  <c r="BQ106" i="3" s="1"/>
  <c r="AJ105" i="2"/>
  <c r="BQ105" i="3" s="1"/>
  <c r="AJ104" i="2"/>
  <c r="BQ104" i="3" s="1"/>
  <c r="AJ103" i="2"/>
  <c r="BQ103" i="3" s="1"/>
  <c r="AJ102" i="2"/>
  <c r="BQ102" i="3" s="1"/>
  <c r="AJ101" i="2"/>
  <c r="BQ101" i="3" s="1"/>
  <c r="AJ100" i="2"/>
  <c r="BQ100" i="3" s="1"/>
  <c r="AJ99" i="2"/>
  <c r="BQ99" i="3" s="1"/>
  <c r="AJ98" i="2"/>
  <c r="BQ98" i="3" s="1"/>
  <c r="AJ97" i="2"/>
  <c r="BQ97" i="3" s="1"/>
  <c r="AJ96" i="2"/>
  <c r="BQ96" i="3" s="1"/>
  <c r="AJ95" i="2"/>
  <c r="BQ95" i="3" s="1"/>
  <c r="AJ94" i="2"/>
  <c r="BQ94" i="3" s="1"/>
  <c r="AJ93" i="2"/>
  <c r="BQ93" i="3" s="1"/>
  <c r="AJ92" i="2"/>
  <c r="BQ92" i="3" s="1"/>
  <c r="AJ91" i="2"/>
  <c r="BQ91" i="3" s="1"/>
  <c r="AJ90" i="2"/>
  <c r="BQ90" i="3" s="1"/>
  <c r="AJ89" i="2"/>
  <c r="BQ89" i="3" s="1"/>
  <c r="AJ88" i="2"/>
  <c r="BQ88" i="3" s="1"/>
  <c r="AJ87" i="2"/>
  <c r="BQ87" i="3" s="1"/>
  <c r="AJ86" i="2"/>
  <c r="BQ86" i="3" s="1"/>
  <c r="AJ85" i="2"/>
  <c r="BQ85" i="3" s="1"/>
  <c r="AJ84" i="2"/>
  <c r="BQ84" i="3" s="1"/>
  <c r="AJ83" i="2"/>
  <c r="BQ83" i="3" s="1"/>
  <c r="AJ82" i="2"/>
  <c r="BQ82" i="3" s="1"/>
  <c r="AJ81" i="2"/>
  <c r="BQ81" i="3" s="1"/>
  <c r="AJ80" i="2"/>
  <c r="BQ80" i="3" s="1"/>
  <c r="AJ79" i="2"/>
  <c r="BQ79" i="3" s="1"/>
  <c r="AJ78" i="2"/>
  <c r="BQ78" i="3" s="1"/>
  <c r="AJ77" i="2"/>
  <c r="BQ77" i="3" s="1"/>
  <c r="AJ76" i="2"/>
  <c r="BQ76" i="3" s="1"/>
  <c r="AJ75" i="2"/>
  <c r="BQ75" i="3" s="1"/>
  <c r="AJ74" i="2"/>
  <c r="BQ74" i="3" s="1"/>
  <c r="AJ73" i="2"/>
  <c r="BQ73" i="3" s="1"/>
  <c r="AJ72" i="2"/>
  <c r="BQ72" i="3" s="1"/>
  <c r="AJ71" i="2"/>
  <c r="BQ71" i="3" s="1"/>
  <c r="AJ70" i="2"/>
  <c r="BQ70" i="3" s="1"/>
  <c r="AJ69" i="2"/>
  <c r="BQ69" i="3" s="1"/>
  <c r="AJ68" i="2"/>
  <c r="BQ68" i="3" s="1"/>
  <c r="AJ67" i="2"/>
  <c r="BQ67" i="3" s="1"/>
  <c r="AJ66" i="2"/>
  <c r="BQ66" i="3" s="1"/>
  <c r="AJ65" i="2"/>
  <c r="BQ65" i="3" s="1"/>
  <c r="AJ64" i="2"/>
  <c r="BQ64" i="3" s="1"/>
  <c r="AJ63" i="2"/>
  <c r="BQ63" i="3" s="1"/>
  <c r="AJ62" i="2"/>
  <c r="BQ62" i="3" s="1"/>
  <c r="AJ61" i="2"/>
  <c r="BQ61" i="3" s="1"/>
  <c r="AJ60" i="2"/>
  <c r="BQ60" i="3" s="1"/>
  <c r="AJ59" i="2"/>
  <c r="BQ59" i="3" s="1"/>
  <c r="AJ58" i="2"/>
  <c r="BQ58" i="3" s="1"/>
  <c r="AJ57" i="2"/>
  <c r="BQ57" i="3" s="1"/>
  <c r="AJ56" i="2"/>
  <c r="BQ56" i="3" s="1"/>
  <c r="AJ55" i="2"/>
  <c r="BQ55" i="3" s="1"/>
  <c r="AJ54" i="2"/>
  <c r="BQ54" i="3" s="1"/>
  <c r="AJ53" i="2"/>
  <c r="BQ53" i="3" s="1"/>
  <c r="AJ52" i="2"/>
  <c r="BQ52" i="3" s="1"/>
  <c r="AJ51" i="2"/>
  <c r="BQ51" i="3" s="1"/>
  <c r="AJ50" i="2"/>
  <c r="BQ50" i="3" s="1"/>
  <c r="AJ49" i="2"/>
  <c r="BQ49" i="3" s="1"/>
  <c r="AJ48" i="2"/>
  <c r="BQ48" i="3" s="1"/>
  <c r="AJ47" i="2"/>
  <c r="BQ47" i="3" s="1"/>
  <c r="AJ46" i="2"/>
  <c r="BQ46" i="3" s="1"/>
  <c r="AJ45" i="2"/>
  <c r="BQ45" i="3" s="1"/>
  <c r="AJ44" i="2"/>
  <c r="BQ44" i="3" s="1"/>
  <c r="AJ43" i="2"/>
  <c r="BQ43" i="3" s="1"/>
  <c r="AJ42" i="2"/>
  <c r="BQ42" i="3" s="1"/>
  <c r="AJ41" i="2"/>
  <c r="BQ41" i="3" s="1"/>
  <c r="AJ40" i="2"/>
  <c r="BQ40" i="3" s="1"/>
  <c r="AJ39" i="2"/>
  <c r="BQ39" i="3" s="1"/>
  <c r="AJ38" i="2"/>
  <c r="BQ38" i="3" s="1"/>
  <c r="AJ37" i="2"/>
  <c r="BQ37" i="3" s="1"/>
  <c r="AJ36" i="2"/>
  <c r="BQ36" i="3" s="1"/>
  <c r="AJ35" i="2"/>
  <c r="BQ35" i="3" s="1"/>
  <c r="AJ34" i="2"/>
  <c r="BQ34" i="3" s="1"/>
  <c r="AJ33" i="2"/>
  <c r="BQ33" i="3" s="1"/>
  <c r="AJ32" i="2"/>
  <c r="BQ32" i="3" s="1"/>
  <c r="AJ31" i="2"/>
  <c r="BQ31" i="3" s="1"/>
  <c r="AJ30" i="2"/>
  <c r="BQ30" i="3" s="1"/>
  <c r="AJ29" i="2"/>
  <c r="BQ29" i="3" s="1"/>
  <c r="AJ28" i="2"/>
  <c r="BQ28" i="3" s="1"/>
  <c r="AJ27" i="2"/>
  <c r="BQ27" i="3" s="1"/>
  <c r="AJ26" i="2"/>
  <c r="BQ26" i="3" s="1"/>
  <c r="AJ25" i="2"/>
  <c r="BQ25" i="3" s="1"/>
  <c r="AJ24" i="2"/>
  <c r="BQ24" i="3" s="1"/>
  <c r="AJ23" i="2"/>
  <c r="BQ23" i="3" s="1"/>
  <c r="AJ22" i="2"/>
  <c r="BQ22" i="3" s="1"/>
  <c r="AJ21" i="2"/>
  <c r="BQ21" i="3" s="1"/>
  <c r="AJ20" i="2"/>
  <c r="BQ20" i="3" s="1"/>
  <c r="AJ19" i="2"/>
  <c r="BQ19" i="3" s="1"/>
  <c r="AJ18" i="2"/>
  <c r="BQ18" i="3" s="1"/>
  <c r="AJ17" i="2"/>
  <c r="BQ17" i="3" s="1"/>
  <c r="AJ16" i="2"/>
  <c r="BQ16" i="3" s="1"/>
  <c r="AJ15" i="2"/>
  <c r="BQ15" i="3" s="1"/>
  <c r="AJ14" i="2"/>
  <c r="BQ14" i="3" s="1"/>
  <c r="AJ13" i="2"/>
  <c r="BQ13" i="3" s="1"/>
  <c r="AJ12" i="2"/>
  <c r="BQ12" i="3" s="1"/>
  <c r="AJ11" i="2"/>
  <c r="BQ11" i="3" s="1"/>
  <c r="AJ10" i="2"/>
  <c r="BQ10" i="3" s="1"/>
  <c r="AJ9" i="2"/>
  <c r="BQ9" i="3" s="1"/>
  <c r="AJ8" i="2"/>
  <c r="BQ8" i="3" s="1"/>
  <c r="AJ7" i="2"/>
  <c r="BQ7" i="3" s="1"/>
  <c r="AJ6" i="2"/>
  <c r="BQ6" i="3" s="1"/>
  <c r="AJ5" i="2"/>
  <c r="BQ5" i="3" s="1"/>
  <c r="AJ4" i="2"/>
  <c r="BQ4" i="3" s="1"/>
  <c r="AE149" i="2"/>
  <c r="BL149" i="3" s="1"/>
  <c r="AE148" i="2"/>
  <c r="BL148" i="3" s="1"/>
  <c r="AE147" i="2"/>
  <c r="BL147" i="3" s="1"/>
  <c r="AE146" i="2"/>
  <c r="BL146" i="3" s="1"/>
  <c r="AE145" i="2"/>
  <c r="BL145" i="3" s="1"/>
  <c r="AE144" i="2"/>
  <c r="BL144" i="3" s="1"/>
  <c r="AE143" i="2"/>
  <c r="BL143" i="3" s="1"/>
  <c r="AE142" i="2"/>
  <c r="BL142" i="3" s="1"/>
  <c r="AE141" i="2"/>
  <c r="BL141" i="3" s="1"/>
  <c r="AE140" i="2"/>
  <c r="BL140" i="3" s="1"/>
  <c r="AE139" i="2"/>
  <c r="BL139" i="3" s="1"/>
  <c r="AE138" i="2"/>
  <c r="BL138" i="3" s="1"/>
  <c r="AE137" i="2"/>
  <c r="BL137" i="3" s="1"/>
  <c r="AE136" i="2"/>
  <c r="BL136" i="3" s="1"/>
  <c r="AE135" i="2"/>
  <c r="BL135" i="3" s="1"/>
  <c r="AE134" i="2"/>
  <c r="BL134" i="3" s="1"/>
  <c r="AE133" i="2"/>
  <c r="BL133" i="3" s="1"/>
  <c r="AE132" i="2"/>
  <c r="BL132" i="3" s="1"/>
  <c r="AE131" i="2"/>
  <c r="BL131" i="3" s="1"/>
  <c r="AE130" i="2"/>
  <c r="BL130" i="3" s="1"/>
  <c r="AE129" i="2"/>
  <c r="BL129" i="3" s="1"/>
  <c r="AE128" i="2"/>
  <c r="BL128" i="3" s="1"/>
  <c r="AE127" i="2"/>
  <c r="BL127" i="3" s="1"/>
  <c r="AE126" i="2"/>
  <c r="BL126" i="3" s="1"/>
  <c r="AE125" i="2"/>
  <c r="BL125" i="3" s="1"/>
  <c r="AE124" i="2"/>
  <c r="BL124" i="3" s="1"/>
  <c r="AE123" i="2"/>
  <c r="BL123" i="3" s="1"/>
  <c r="AE122" i="2"/>
  <c r="BL122" i="3" s="1"/>
  <c r="AE121" i="2"/>
  <c r="BL121" i="3" s="1"/>
  <c r="AE120" i="2"/>
  <c r="BL120" i="3" s="1"/>
  <c r="AE119" i="2"/>
  <c r="BL119" i="3" s="1"/>
  <c r="AE118" i="2"/>
  <c r="BL118" i="3" s="1"/>
  <c r="AE117" i="2"/>
  <c r="BL117" i="3" s="1"/>
  <c r="AE116" i="2"/>
  <c r="BL116" i="3" s="1"/>
  <c r="AE115" i="2"/>
  <c r="BL115" i="3" s="1"/>
  <c r="AE114" i="2"/>
  <c r="BL114" i="3" s="1"/>
  <c r="AE113" i="2"/>
  <c r="BL113" i="3" s="1"/>
  <c r="AE112" i="2"/>
  <c r="BL112" i="3" s="1"/>
  <c r="AE111" i="2"/>
  <c r="BL111" i="3" s="1"/>
  <c r="AE110" i="2"/>
  <c r="BL110" i="3" s="1"/>
  <c r="AE109" i="2"/>
  <c r="BL109" i="3" s="1"/>
  <c r="AE108" i="2"/>
  <c r="BL108" i="3" s="1"/>
  <c r="AE107" i="2"/>
  <c r="BL107" i="3" s="1"/>
  <c r="AE106" i="2"/>
  <c r="BL106" i="3" s="1"/>
  <c r="AE105" i="2"/>
  <c r="BL105" i="3" s="1"/>
  <c r="AE104" i="2"/>
  <c r="BL104" i="3" s="1"/>
  <c r="AE103" i="2"/>
  <c r="BL103" i="3" s="1"/>
  <c r="AE102" i="2"/>
  <c r="BL102" i="3" s="1"/>
  <c r="AE101" i="2"/>
  <c r="BL101" i="3" s="1"/>
  <c r="AE100" i="2"/>
  <c r="BL100" i="3" s="1"/>
  <c r="AE99" i="2"/>
  <c r="BL99" i="3" s="1"/>
  <c r="AE98" i="2"/>
  <c r="BL98" i="3" s="1"/>
  <c r="AE97" i="2"/>
  <c r="BL97" i="3" s="1"/>
  <c r="AE96" i="2"/>
  <c r="BL96" i="3" s="1"/>
  <c r="AE95" i="2"/>
  <c r="BL95" i="3" s="1"/>
  <c r="AE94" i="2"/>
  <c r="BL94" i="3" s="1"/>
  <c r="AE93" i="2"/>
  <c r="BL93" i="3" s="1"/>
  <c r="AE92" i="2"/>
  <c r="BL92" i="3" s="1"/>
  <c r="AE91" i="2"/>
  <c r="BL91" i="3" s="1"/>
  <c r="AE90" i="2"/>
  <c r="BL90" i="3" s="1"/>
  <c r="AE89" i="2"/>
  <c r="BL89" i="3" s="1"/>
  <c r="AE88" i="2"/>
  <c r="BL88" i="3" s="1"/>
  <c r="AE87" i="2"/>
  <c r="BL87" i="3" s="1"/>
  <c r="AE86" i="2"/>
  <c r="BL86" i="3" s="1"/>
  <c r="AE85" i="2"/>
  <c r="BL85" i="3" s="1"/>
  <c r="AE84" i="2"/>
  <c r="BL84" i="3" s="1"/>
  <c r="AE83" i="2"/>
  <c r="BL83" i="3" s="1"/>
  <c r="AE82" i="2"/>
  <c r="BL82" i="3" s="1"/>
  <c r="AE81" i="2"/>
  <c r="BL81" i="3" s="1"/>
  <c r="AE80" i="2"/>
  <c r="BL80" i="3" s="1"/>
  <c r="AE79" i="2"/>
  <c r="BL79" i="3" s="1"/>
  <c r="AE78" i="2"/>
  <c r="BL78" i="3" s="1"/>
  <c r="AE77" i="2"/>
  <c r="BL77" i="3" s="1"/>
  <c r="AE76" i="2"/>
  <c r="BL76" i="3" s="1"/>
  <c r="AE75" i="2"/>
  <c r="BL75" i="3" s="1"/>
  <c r="AE74" i="2"/>
  <c r="BL74" i="3" s="1"/>
  <c r="AE73" i="2"/>
  <c r="BL73" i="3" s="1"/>
  <c r="AE72" i="2"/>
  <c r="BL72" i="3" s="1"/>
  <c r="AE71" i="2"/>
  <c r="BL71" i="3" s="1"/>
  <c r="AE70" i="2"/>
  <c r="BL70" i="3" s="1"/>
  <c r="AE69" i="2"/>
  <c r="BL69" i="3" s="1"/>
  <c r="AE68" i="2"/>
  <c r="BL68" i="3" s="1"/>
  <c r="AE67" i="2"/>
  <c r="BL67" i="3" s="1"/>
  <c r="AE66" i="2"/>
  <c r="BL66" i="3" s="1"/>
  <c r="AE65" i="2"/>
  <c r="BL65" i="3" s="1"/>
  <c r="AE64" i="2"/>
  <c r="BL64" i="3" s="1"/>
  <c r="AE63" i="2"/>
  <c r="BL63" i="3" s="1"/>
  <c r="AE62" i="2"/>
  <c r="BL62" i="3" s="1"/>
  <c r="AE61" i="2"/>
  <c r="BL61" i="3" s="1"/>
  <c r="AE60" i="2"/>
  <c r="BL60" i="3" s="1"/>
  <c r="AE59" i="2"/>
  <c r="BL59" i="3" s="1"/>
  <c r="AE58" i="2"/>
  <c r="BL58" i="3" s="1"/>
  <c r="AE57" i="2"/>
  <c r="BL57" i="3" s="1"/>
  <c r="AE56" i="2"/>
  <c r="BL56" i="3" s="1"/>
  <c r="AE55" i="2"/>
  <c r="BL55" i="3" s="1"/>
  <c r="AE54" i="2"/>
  <c r="BL54" i="3" s="1"/>
  <c r="AE53" i="2"/>
  <c r="BL53" i="3" s="1"/>
  <c r="AE52" i="2"/>
  <c r="BL52" i="3" s="1"/>
  <c r="AE51" i="2"/>
  <c r="BL51" i="3" s="1"/>
  <c r="AE50" i="2"/>
  <c r="BL50" i="3" s="1"/>
  <c r="AE49" i="2"/>
  <c r="BL49" i="3" s="1"/>
  <c r="AE48" i="2"/>
  <c r="BL48" i="3" s="1"/>
  <c r="AE47" i="2"/>
  <c r="BL47" i="3" s="1"/>
  <c r="AE46" i="2"/>
  <c r="BL46" i="3" s="1"/>
  <c r="AE45" i="2"/>
  <c r="BL45" i="3" s="1"/>
  <c r="AE44" i="2"/>
  <c r="BL44" i="3" s="1"/>
  <c r="AE43" i="2"/>
  <c r="BL43" i="3" s="1"/>
  <c r="AE42" i="2"/>
  <c r="BL42" i="3" s="1"/>
  <c r="AE41" i="2"/>
  <c r="BL41" i="3" s="1"/>
  <c r="AE40" i="2"/>
  <c r="BL40" i="3" s="1"/>
  <c r="AE39" i="2"/>
  <c r="BL39" i="3" s="1"/>
  <c r="AE38" i="2"/>
  <c r="BL38" i="3" s="1"/>
  <c r="AE37" i="2"/>
  <c r="BL37" i="3" s="1"/>
  <c r="AE36" i="2"/>
  <c r="BL36" i="3" s="1"/>
  <c r="AE35" i="2"/>
  <c r="BL35" i="3" s="1"/>
  <c r="AE34" i="2"/>
  <c r="BL34" i="3" s="1"/>
  <c r="AE33" i="2"/>
  <c r="BL33" i="3" s="1"/>
  <c r="AE32" i="2"/>
  <c r="BL32" i="3" s="1"/>
  <c r="AE31" i="2"/>
  <c r="BL31" i="3" s="1"/>
  <c r="AE30" i="2"/>
  <c r="BL30" i="3" s="1"/>
  <c r="AE29" i="2"/>
  <c r="BL29" i="3" s="1"/>
  <c r="AE28" i="2"/>
  <c r="BL28" i="3" s="1"/>
  <c r="AE27" i="2"/>
  <c r="BL27" i="3" s="1"/>
  <c r="AE26" i="2"/>
  <c r="BL26" i="3" s="1"/>
  <c r="AE25" i="2"/>
  <c r="BL25" i="3" s="1"/>
  <c r="AE24" i="2"/>
  <c r="BL24" i="3" s="1"/>
  <c r="AE23" i="2"/>
  <c r="BL23" i="3" s="1"/>
  <c r="AE22" i="2"/>
  <c r="BL22" i="3" s="1"/>
  <c r="AE21" i="2"/>
  <c r="BL21" i="3" s="1"/>
  <c r="AE20" i="2"/>
  <c r="BL20" i="3" s="1"/>
  <c r="AE19" i="2"/>
  <c r="BL19" i="3" s="1"/>
  <c r="AE18" i="2"/>
  <c r="BL18" i="3" s="1"/>
  <c r="AE17" i="2"/>
  <c r="BL17" i="3" s="1"/>
  <c r="AE16" i="2"/>
  <c r="BL16" i="3" s="1"/>
  <c r="AE15" i="2"/>
  <c r="BL15" i="3" s="1"/>
  <c r="AE14" i="2"/>
  <c r="BL14" i="3" s="1"/>
  <c r="AE13" i="2"/>
  <c r="BL13" i="3" s="1"/>
  <c r="AE12" i="2"/>
  <c r="BL12" i="3" s="1"/>
  <c r="AE11" i="2"/>
  <c r="BL11" i="3" s="1"/>
  <c r="AE10" i="2"/>
  <c r="BL10" i="3" s="1"/>
  <c r="AE9" i="2"/>
  <c r="BL9" i="3" s="1"/>
  <c r="AE8" i="2"/>
  <c r="BL8" i="3" s="1"/>
  <c r="AE7" i="2"/>
  <c r="BL7" i="3" s="1"/>
  <c r="AE6" i="2"/>
  <c r="BL6" i="3" s="1"/>
  <c r="AE5" i="2"/>
  <c r="BL5" i="3" s="1"/>
  <c r="AE4" i="2"/>
  <c r="BL4" i="3" s="1"/>
  <c r="E149" i="2"/>
  <c r="AL149" i="3" s="1"/>
  <c r="E148" i="2"/>
  <c r="AL148" i="3" s="1"/>
  <c r="E147" i="2"/>
  <c r="AL147" i="3" s="1"/>
  <c r="E146" i="2"/>
  <c r="AL146" i="3" s="1"/>
  <c r="E145" i="2"/>
  <c r="AL145" i="3" s="1"/>
  <c r="E144" i="2"/>
  <c r="AL144" i="3" s="1"/>
  <c r="E143" i="2"/>
  <c r="AL143" i="3" s="1"/>
  <c r="E142" i="2"/>
  <c r="AL142" i="3" s="1"/>
  <c r="E141" i="2"/>
  <c r="AL141" i="3" s="1"/>
  <c r="E140" i="2"/>
  <c r="AL140" i="3" s="1"/>
  <c r="E139" i="2"/>
  <c r="AL139" i="3" s="1"/>
  <c r="E138" i="2"/>
  <c r="AL138" i="3" s="1"/>
  <c r="E137" i="2"/>
  <c r="AL137" i="3" s="1"/>
  <c r="E136" i="2"/>
  <c r="AL136" i="3" s="1"/>
  <c r="E135" i="2"/>
  <c r="AL135" i="3" s="1"/>
  <c r="E134" i="2"/>
  <c r="AL134" i="3" s="1"/>
  <c r="E133" i="2"/>
  <c r="AL133" i="3" s="1"/>
  <c r="E132" i="2"/>
  <c r="AL132" i="3" s="1"/>
  <c r="E131" i="2"/>
  <c r="AL131" i="3" s="1"/>
  <c r="E130" i="2"/>
  <c r="AL130" i="3" s="1"/>
  <c r="E129" i="2"/>
  <c r="AL129" i="3" s="1"/>
  <c r="E128" i="2"/>
  <c r="AL128" i="3" s="1"/>
  <c r="E127" i="2"/>
  <c r="AL127" i="3" s="1"/>
  <c r="E126" i="2"/>
  <c r="AL126" i="3" s="1"/>
  <c r="E125" i="2"/>
  <c r="AL125" i="3" s="1"/>
  <c r="E124" i="2"/>
  <c r="AL124" i="3" s="1"/>
  <c r="E123" i="2"/>
  <c r="AL123" i="3" s="1"/>
  <c r="E122" i="2"/>
  <c r="AL122" i="3" s="1"/>
  <c r="E121" i="2"/>
  <c r="AL121" i="3" s="1"/>
  <c r="E120" i="2"/>
  <c r="AL120" i="3" s="1"/>
  <c r="E119" i="2"/>
  <c r="AL119" i="3" s="1"/>
  <c r="E118" i="2"/>
  <c r="AL118" i="3" s="1"/>
  <c r="E117" i="2"/>
  <c r="AL117" i="3" s="1"/>
  <c r="E116" i="2"/>
  <c r="AL116" i="3" s="1"/>
  <c r="E115" i="2"/>
  <c r="AL115" i="3" s="1"/>
  <c r="E114" i="2"/>
  <c r="AL114" i="3" s="1"/>
  <c r="E113" i="2"/>
  <c r="AL113" i="3" s="1"/>
  <c r="E112" i="2"/>
  <c r="AL112" i="3" s="1"/>
  <c r="E111" i="2"/>
  <c r="AL111" i="3" s="1"/>
  <c r="E110" i="2"/>
  <c r="AL110" i="3" s="1"/>
  <c r="E109" i="2"/>
  <c r="AL109" i="3" s="1"/>
  <c r="E108" i="2"/>
  <c r="AL108" i="3" s="1"/>
  <c r="E107" i="2"/>
  <c r="AL107" i="3" s="1"/>
  <c r="E106" i="2"/>
  <c r="AL106" i="3" s="1"/>
  <c r="E105" i="2"/>
  <c r="AL105" i="3" s="1"/>
  <c r="E104" i="2"/>
  <c r="AL104" i="3" s="1"/>
  <c r="E103" i="2"/>
  <c r="AL103" i="3" s="1"/>
  <c r="E102" i="2"/>
  <c r="AL102" i="3" s="1"/>
  <c r="E101" i="2"/>
  <c r="AL101" i="3" s="1"/>
  <c r="E100" i="2"/>
  <c r="AL100" i="3" s="1"/>
  <c r="E99" i="2"/>
  <c r="AL99" i="3" s="1"/>
  <c r="E98" i="2"/>
  <c r="AL98" i="3" s="1"/>
  <c r="E97" i="2"/>
  <c r="AL97" i="3" s="1"/>
  <c r="E96" i="2"/>
  <c r="AL96" i="3" s="1"/>
  <c r="E95" i="2"/>
  <c r="AL95" i="3" s="1"/>
  <c r="E94" i="2"/>
  <c r="AL94" i="3" s="1"/>
  <c r="E93" i="2"/>
  <c r="AL93" i="3" s="1"/>
  <c r="E92" i="2"/>
  <c r="AL92" i="3" s="1"/>
  <c r="E91" i="2"/>
  <c r="AL91" i="3" s="1"/>
  <c r="E90" i="2"/>
  <c r="AL90" i="3" s="1"/>
  <c r="E89" i="2"/>
  <c r="AL89" i="3" s="1"/>
  <c r="E88" i="2"/>
  <c r="AL88" i="3" s="1"/>
  <c r="E87" i="2"/>
  <c r="AL87" i="3" s="1"/>
  <c r="E86" i="2"/>
  <c r="AL86" i="3" s="1"/>
  <c r="E85" i="2"/>
  <c r="AL85" i="3" s="1"/>
  <c r="E84" i="2"/>
  <c r="AL84" i="3" s="1"/>
  <c r="E83" i="2"/>
  <c r="AL83" i="3" s="1"/>
  <c r="E82" i="2"/>
  <c r="AL82" i="3" s="1"/>
  <c r="E81" i="2"/>
  <c r="AL81" i="3" s="1"/>
  <c r="E80" i="2"/>
  <c r="AL80" i="3" s="1"/>
  <c r="E79" i="2"/>
  <c r="AL79" i="3" s="1"/>
  <c r="E78" i="2"/>
  <c r="AL78" i="3" s="1"/>
  <c r="E77" i="2"/>
  <c r="AL77" i="3" s="1"/>
  <c r="E76" i="2"/>
  <c r="AL76" i="3" s="1"/>
  <c r="E75" i="2"/>
  <c r="AL75" i="3" s="1"/>
  <c r="E74" i="2"/>
  <c r="AL74" i="3" s="1"/>
  <c r="E73" i="2"/>
  <c r="AL73" i="3" s="1"/>
  <c r="E72" i="2"/>
  <c r="AL72" i="3" s="1"/>
  <c r="E71" i="2"/>
  <c r="AL71" i="3" s="1"/>
  <c r="E70" i="2"/>
  <c r="AL70" i="3" s="1"/>
  <c r="E69" i="2"/>
  <c r="AL69" i="3" s="1"/>
  <c r="E68" i="2"/>
  <c r="AL68" i="3" s="1"/>
  <c r="E67" i="2"/>
  <c r="AL67" i="3" s="1"/>
  <c r="E66" i="2"/>
  <c r="AL66" i="3" s="1"/>
  <c r="E65" i="2"/>
  <c r="AL65" i="3" s="1"/>
  <c r="E64" i="2"/>
  <c r="AL64" i="3" s="1"/>
  <c r="E63" i="2"/>
  <c r="AL63" i="3" s="1"/>
  <c r="E62" i="2"/>
  <c r="AL62" i="3" s="1"/>
  <c r="E61" i="2"/>
  <c r="AL61" i="3" s="1"/>
  <c r="E60" i="2"/>
  <c r="AL60" i="3" s="1"/>
  <c r="E59" i="2"/>
  <c r="AL59" i="3" s="1"/>
  <c r="E58" i="2"/>
  <c r="AL58" i="3" s="1"/>
  <c r="E57" i="2"/>
  <c r="AL57" i="3" s="1"/>
  <c r="E56" i="2"/>
  <c r="AL56" i="3" s="1"/>
  <c r="E55" i="2"/>
  <c r="AL55" i="3" s="1"/>
  <c r="E54" i="2"/>
  <c r="AL54" i="3" s="1"/>
  <c r="E53" i="2"/>
  <c r="AL53" i="3" s="1"/>
  <c r="E52" i="2"/>
  <c r="AL52" i="3" s="1"/>
  <c r="E51" i="2"/>
  <c r="AL51" i="3" s="1"/>
  <c r="E50" i="2"/>
  <c r="AL50" i="3" s="1"/>
  <c r="E49" i="2"/>
  <c r="AL49" i="3" s="1"/>
  <c r="E48" i="2"/>
  <c r="AL48" i="3" s="1"/>
  <c r="E47" i="2"/>
  <c r="AL47" i="3" s="1"/>
  <c r="E46" i="2"/>
  <c r="AL46" i="3" s="1"/>
  <c r="E45" i="2"/>
  <c r="AL45" i="3" s="1"/>
  <c r="E44" i="2"/>
  <c r="AL44" i="3" s="1"/>
  <c r="E43" i="2"/>
  <c r="AL43" i="3" s="1"/>
  <c r="E42" i="2"/>
  <c r="AL42" i="3" s="1"/>
  <c r="E41" i="2"/>
  <c r="AL41" i="3" s="1"/>
  <c r="E40" i="2"/>
  <c r="AL40" i="3" s="1"/>
  <c r="E39" i="2"/>
  <c r="AL39" i="3" s="1"/>
  <c r="E38" i="2"/>
  <c r="AL38" i="3" s="1"/>
  <c r="E37" i="2"/>
  <c r="AL37" i="3" s="1"/>
  <c r="E36" i="2"/>
  <c r="AL36" i="3" s="1"/>
  <c r="E35" i="2"/>
  <c r="AL35" i="3" s="1"/>
  <c r="E34" i="2"/>
  <c r="AL34" i="3" s="1"/>
  <c r="E33" i="2"/>
  <c r="AL33" i="3" s="1"/>
  <c r="E32" i="2"/>
  <c r="AL32" i="3" s="1"/>
  <c r="E31" i="2"/>
  <c r="AL31" i="3" s="1"/>
  <c r="E30" i="2"/>
  <c r="AL30" i="3" s="1"/>
  <c r="E29" i="2"/>
  <c r="AL29" i="3" s="1"/>
  <c r="E28" i="2"/>
  <c r="AL28" i="3" s="1"/>
  <c r="E27" i="2"/>
  <c r="AL27" i="3" s="1"/>
  <c r="E26" i="2"/>
  <c r="AL26" i="3" s="1"/>
  <c r="E25" i="2"/>
  <c r="AL25" i="3" s="1"/>
  <c r="E24" i="2"/>
  <c r="AL24" i="3" s="1"/>
  <c r="E23" i="2"/>
  <c r="AL23" i="3" s="1"/>
  <c r="E22" i="2"/>
  <c r="AL22" i="3" s="1"/>
  <c r="E21" i="2"/>
  <c r="AL21" i="3" s="1"/>
  <c r="E20" i="2"/>
  <c r="AL20" i="3" s="1"/>
  <c r="E19" i="2"/>
  <c r="AL19" i="3" s="1"/>
  <c r="E18" i="2"/>
  <c r="AL18" i="3" s="1"/>
  <c r="E17" i="2"/>
  <c r="AL17" i="3" s="1"/>
  <c r="E16" i="2"/>
  <c r="AL16" i="3" s="1"/>
  <c r="E15" i="2"/>
  <c r="AL15" i="3" s="1"/>
  <c r="E14" i="2"/>
  <c r="AL14" i="3" s="1"/>
  <c r="E13" i="2"/>
  <c r="AL13" i="3" s="1"/>
  <c r="E12" i="2"/>
  <c r="AL12" i="3" s="1"/>
  <c r="E11" i="2"/>
  <c r="AL11" i="3" s="1"/>
  <c r="E10" i="2"/>
  <c r="AL10" i="3" s="1"/>
  <c r="E9" i="2"/>
  <c r="AL9" i="3" s="1"/>
  <c r="E8" i="2"/>
  <c r="AL8" i="3" s="1"/>
  <c r="E7" i="2"/>
  <c r="AL7" i="3" s="1"/>
  <c r="E6" i="2"/>
  <c r="AL6" i="3" s="1"/>
  <c r="E5" i="2"/>
  <c r="AL5" i="3" s="1"/>
  <c r="E4" i="2"/>
  <c r="AL4" i="3" s="1"/>
  <c r="AG60" i="1"/>
  <c r="AG146" i="3" s="1"/>
  <c r="AG59" i="1"/>
  <c r="AG145" i="3" s="1"/>
  <c r="AG58" i="1"/>
  <c r="AG143" i="3" s="1"/>
  <c r="AG57" i="1"/>
  <c r="AG142" i="3" s="1"/>
  <c r="AG56" i="1"/>
  <c r="AG141" i="3" s="1"/>
  <c r="AG55" i="1"/>
  <c r="AG138" i="3" s="1"/>
  <c r="AG54" i="1"/>
  <c r="AG134" i="3" s="1"/>
  <c r="AG53" i="1"/>
  <c r="AG133" i="3" s="1"/>
  <c r="AG52" i="1"/>
  <c r="AG130" i="3" s="1"/>
  <c r="AG51" i="1"/>
  <c r="AG129" i="3" s="1"/>
  <c r="AG50" i="1"/>
  <c r="AG127" i="3" s="1"/>
  <c r="AG49" i="1"/>
  <c r="AG126" i="3" s="1"/>
  <c r="AG48" i="1"/>
  <c r="AG125" i="3" s="1"/>
  <c r="AG47" i="1"/>
  <c r="AG123" i="3" s="1"/>
  <c r="AG46" i="1"/>
  <c r="AG121" i="3" s="1"/>
  <c r="AG45" i="1"/>
  <c r="AG118" i="3" s="1"/>
  <c r="AG44" i="1"/>
  <c r="AG116" i="3" s="1"/>
  <c r="AG43" i="1"/>
  <c r="AG111" i="3" s="1"/>
  <c r="AG42" i="1"/>
  <c r="AG109" i="3" s="1"/>
  <c r="AG41" i="1"/>
  <c r="AG108" i="3" s="1"/>
  <c r="AG40" i="1"/>
  <c r="AG106" i="3" s="1"/>
  <c r="AC55" i="1"/>
  <c r="AC138" i="3" s="1"/>
  <c r="AC54" i="1"/>
  <c r="AC134" i="3" s="1"/>
  <c r="AC53" i="1"/>
  <c r="AC133" i="3" s="1"/>
  <c r="AC52" i="1"/>
  <c r="AC130" i="3" s="1"/>
  <c r="AC51" i="1"/>
  <c r="AC129" i="3" s="1"/>
  <c r="AC50" i="1"/>
  <c r="AC127" i="3" s="1"/>
  <c r="AC49" i="1"/>
  <c r="AC126" i="3" s="1"/>
  <c r="AC48" i="1"/>
  <c r="AC125" i="3" s="1"/>
  <c r="AC47" i="1"/>
  <c r="AC123" i="3" s="1"/>
  <c r="AC46" i="1"/>
  <c r="AC121" i="3" s="1"/>
  <c r="AC45" i="1"/>
  <c r="AC118" i="3" s="1"/>
  <c r="AC44" i="1"/>
  <c r="AC116" i="3" s="1"/>
  <c r="AC43" i="1"/>
  <c r="AC111" i="3" s="1"/>
  <c r="AC42" i="1"/>
  <c r="AC109" i="3" s="1"/>
  <c r="AC41" i="1"/>
  <c r="AC108" i="3" s="1"/>
  <c r="AC40" i="1"/>
  <c r="AC106" i="3" s="1"/>
  <c r="AC58" i="1"/>
  <c r="AC143" i="3" s="1"/>
  <c r="AC57" i="1"/>
  <c r="AC142" i="3" s="1"/>
  <c r="AC56" i="1"/>
  <c r="AC141" i="3" s="1"/>
  <c r="AC60" i="1"/>
  <c r="AC146" i="3" s="1"/>
  <c r="AC59" i="1"/>
  <c r="AC145" i="3" s="1"/>
  <c r="Y60" i="1"/>
  <c r="Y146" i="3" s="1"/>
  <c r="Y59" i="1"/>
  <c r="Y145" i="3" s="1"/>
  <c r="Y58" i="1"/>
  <c r="Y143" i="3" s="1"/>
  <c r="Y57" i="1"/>
  <c r="Y142" i="3" s="1"/>
  <c r="Y56" i="1"/>
  <c r="Y141" i="3" s="1"/>
  <c r="Y55" i="1"/>
  <c r="Y138" i="3" s="1"/>
  <c r="Y54" i="1"/>
  <c r="Y134" i="3" s="1"/>
  <c r="Y53" i="1"/>
  <c r="Y133" i="3" s="1"/>
  <c r="Y52" i="1"/>
  <c r="Y130" i="3" s="1"/>
  <c r="Y51" i="1"/>
  <c r="Y129" i="3" s="1"/>
  <c r="Y50" i="1"/>
  <c r="Y127" i="3" s="1"/>
  <c r="Y49" i="1"/>
  <c r="Y126" i="3" s="1"/>
  <c r="Y48" i="1"/>
  <c r="Y125" i="3" s="1"/>
  <c r="Y47" i="1"/>
  <c r="Y123" i="3" s="1"/>
  <c r="Y46" i="1"/>
  <c r="Y121" i="3" s="1"/>
  <c r="Y45" i="1"/>
  <c r="Y118" i="3" s="1"/>
  <c r="Y44" i="1"/>
  <c r="Y116" i="3" s="1"/>
  <c r="Y43" i="1"/>
  <c r="Y111" i="3" s="1"/>
  <c r="Y42" i="1"/>
  <c r="Y109" i="3" s="1"/>
  <c r="Y41" i="1"/>
  <c r="Y108" i="3" s="1"/>
  <c r="Y40" i="1"/>
  <c r="Y106" i="3" s="1"/>
  <c r="AG39" i="1"/>
  <c r="AG103" i="3" s="1"/>
  <c r="AG38" i="1"/>
  <c r="AG101" i="3" s="1"/>
  <c r="AG37" i="1"/>
  <c r="AG98" i="3" s="1"/>
  <c r="AG36" i="1"/>
  <c r="AG94" i="3" s="1"/>
  <c r="AG35" i="1"/>
  <c r="AG91" i="3" s="1"/>
  <c r="AG34" i="1"/>
  <c r="AG89" i="3" s="1"/>
  <c r="AG33" i="1"/>
  <c r="AG86" i="3" s="1"/>
  <c r="AG32" i="1"/>
  <c r="AG84" i="3" s="1"/>
  <c r="AG31" i="1"/>
  <c r="AG80" i="3" s="1"/>
  <c r="AG30" i="1"/>
  <c r="AG76" i="3" s="1"/>
  <c r="AG29" i="1"/>
  <c r="AG73" i="3" s="1"/>
  <c r="AG28" i="1"/>
  <c r="AG70" i="3" s="1"/>
  <c r="AG27" i="1"/>
  <c r="AG67" i="3" s="1"/>
  <c r="AG26" i="1"/>
  <c r="AG63" i="3" s="1"/>
  <c r="AG25" i="1"/>
  <c r="AG62" i="3" s="1"/>
  <c r="AG24" i="1"/>
  <c r="AG59" i="3" s="1"/>
  <c r="AG23" i="1"/>
  <c r="AG57" i="3" s="1"/>
  <c r="AG22" i="1"/>
  <c r="AG55" i="3" s="1"/>
  <c r="AG21" i="1"/>
  <c r="AG51" i="3" s="1"/>
  <c r="AG20" i="1"/>
  <c r="AG47" i="3" s="1"/>
  <c r="AG19" i="1"/>
  <c r="AG44" i="3" s="1"/>
  <c r="AG18" i="1"/>
  <c r="AG40" i="3" s="1"/>
  <c r="AG17" i="1"/>
  <c r="AG37" i="3" s="1"/>
  <c r="AG16" i="1"/>
  <c r="AG34" i="3" s="1"/>
  <c r="AG15" i="1"/>
  <c r="AG32" i="3" s="1"/>
  <c r="AG14" i="1"/>
  <c r="AG30" i="3" s="1"/>
  <c r="AG13" i="1"/>
  <c r="AG28" i="3" s="1"/>
  <c r="AG12" i="1"/>
  <c r="AG22" i="3" s="1"/>
  <c r="AG11" i="1"/>
  <c r="AG18" i="3" s="1"/>
  <c r="AG10" i="1"/>
  <c r="AG16" i="3" s="1"/>
  <c r="AG9" i="1"/>
  <c r="AG15" i="3" s="1"/>
  <c r="AG8" i="1"/>
  <c r="AG13" i="3" s="1"/>
  <c r="AG7" i="1"/>
  <c r="AG12" i="3" s="1"/>
  <c r="AG6" i="1"/>
  <c r="AG9" i="3" s="1"/>
  <c r="AG5" i="1"/>
  <c r="AG6" i="3" s="1"/>
  <c r="AC39" i="1"/>
  <c r="AC103" i="3" s="1"/>
  <c r="AC38" i="1"/>
  <c r="AC101" i="3" s="1"/>
  <c r="AC37" i="1"/>
  <c r="AC98" i="3" s="1"/>
  <c r="AC36" i="1"/>
  <c r="AC94" i="3" s="1"/>
  <c r="AC35" i="1"/>
  <c r="AC91" i="3" s="1"/>
  <c r="AC34" i="1"/>
  <c r="AC89" i="3" s="1"/>
  <c r="AC33" i="1"/>
  <c r="AC86" i="3" s="1"/>
  <c r="AC32" i="1"/>
  <c r="AC84" i="3" s="1"/>
  <c r="AC31" i="1"/>
  <c r="AC80" i="3" s="1"/>
  <c r="AC30" i="1"/>
  <c r="AC76" i="3" s="1"/>
  <c r="AC29" i="1"/>
  <c r="AC73" i="3" s="1"/>
  <c r="AC28" i="1"/>
  <c r="AC70" i="3" s="1"/>
  <c r="AC27" i="1"/>
  <c r="AC67" i="3" s="1"/>
  <c r="AC26" i="1"/>
  <c r="AC63" i="3" s="1"/>
  <c r="AC25" i="1"/>
  <c r="AC62" i="3" s="1"/>
  <c r="AC24" i="1"/>
  <c r="AC59" i="3" s="1"/>
  <c r="AC23" i="1"/>
  <c r="AC57" i="3" s="1"/>
  <c r="AC22" i="1"/>
  <c r="AC55" i="3" s="1"/>
  <c r="AC21" i="1"/>
  <c r="AC51" i="3" s="1"/>
  <c r="AC20" i="1"/>
  <c r="AC47" i="3" s="1"/>
  <c r="AC19" i="1"/>
  <c r="AC44" i="3" s="1"/>
  <c r="AC18" i="1"/>
  <c r="AC40" i="3" s="1"/>
  <c r="AC17" i="1"/>
  <c r="AC37" i="3" s="1"/>
  <c r="AC16" i="1"/>
  <c r="AC34" i="3" s="1"/>
  <c r="AC15" i="1"/>
  <c r="AC32" i="3" s="1"/>
  <c r="AC14" i="1"/>
  <c r="AC30" i="3" s="1"/>
  <c r="AC13" i="1"/>
  <c r="AC28" i="3" s="1"/>
  <c r="AC12" i="1"/>
  <c r="AC22" i="3" s="1"/>
  <c r="AC11" i="1"/>
  <c r="AC18" i="3" s="1"/>
  <c r="AC10" i="1"/>
  <c r="AC16" i="3" s="1"/>
  <c r="AC9" i="1"/>
  <c r="AC15" i="3" s="1"/>
  <c r="AC8" i="1"/>
  <c r="AC13" i="3" s="1"/>
  <c r="AC7" i="1"/>
  <c r="AC12" i="3" s="1"/>
  <c r="AC6" i="1"/>
  <c r="AC9" i="3" s="1"/>
  <c r="AC5" i="1"/>
  <c r="AC6" i="3" s="1"/>
  <c r="Y39" i="1"/>
  <c r="Y103" i="3" s="1"/>
  <c r="Y38" i="1"/>
  <c r="Y101" i="3" s="1"/>
  <c r="Y37" i="1"/>
  <c r="Y98" i="3" s="1"/>
  <c r="Y36" i="1"/>
  <c r="Y94" i="3" s="1"/>
  <c r="Y35" i="1"/>
  <c r="Y91" i="3" s="1"/>
  <c r="Y34" i="1"/>
  <c r="Y89" i="3" s="1"/>
  <c r="Y33" i="1"/>
  <c r="Y86" i="3" s="1"/>
  <c r="Y32" i="1"/>
  <c r="Y84" i="3" s="1"/>
  <c r="Y31" i="1"/>
  <c r="Y80" i="3" s="1"/>
  <c r="Y30" i="1"/>
  <c r="Y76" i="3" s="1"/>
  <c r="Y29" i="1"/>
  <c r="Y73" i="3" s="1"/>
  <c r="Y28" i="1"/>
  <c r="Y70" i="3" s="1"/>
  <c r="Y27" i="1"/>
  <c r="Y67" i="3" s="1"/>
  <c r="Y26" i="1"/>
  <c r="Y63" i="3" s="1"/>
  <c r="Y25" i="1"/>
  <c r="Y62" i="3" s="1"/>
  <c r="Y24" i="1"/>
  <c r="Y59" i="3" s="1"/>
  <c r="Y23" i="1"/>
  <c r="Y57" i="3" s="1"/>
  <c r="Y22" i="1"/>
  <c r="Y55" i="3" s="1"/>
  <c r="Y21" i="1"/>
  <c r="Y51" i="3" s="1"/>
  <c r="Y20" i="1"/>
  <c r="Y47" i="3" s="1"/>
  <c r="Y19" i="1"/>
  <c r="Y44" i="3" s="1"/>
  <c r="Y18" i="1"/>
  <c r="Y40" i="3" s="1"/>
  <c r="Y17" i="1"/>
  <c r="Y37" i="3" s="1"/>
  <c r="Y16" i="1"/>
  <c r="Y34" i="3" s="1"/>
  <c r="Y15" i="1"/>
  <c r="Y32" i="3" s="1"/>
  <c r="Y14" i="1"/>
  <c r="Y30" i="3" s="1"/>
  <c r="Y13" i="1"/>
  <c r="Y28" i="3" s="1"/>
  <c r="Y12" i="1"/>
  <c r="Y22" i="3" s="1"/>
  <c r="Y11" i="1"/>
  <c r="Y18" i="3" s="1"/>
  <c r="Y10" i="1"/>
  <c r="Y16" i="3" s="1"/>
  <c r="Y9" i="1"/>
  <c r="Y15" i="3" s="1"/>
  <c r="Y8" i="1"/>
  <c r="Y13" i="3" s="1"/>
  <c r="Y7" i="1"/>
  <c r="Y12" i="3" s="1"/>
  <c r="Y6" i="1"/>
  <c r="Y9" i="3" s="1"/>
  <c r="Y5" i="1"/>
  <c r="Y6" i="3" s="1"/>
  <c r="AG4" i="1"/>
  <c r="AG4" i="3" s="1"/>
  <c r="AC4" i="1"/>
  <c r="AC4" i="3" s="1"/>
  <c r="Y4" i="1"/>
  <c r="Y4" i="3" s="1"/>
  <c r="AG150" i="3" l="1"/>
  <c r="AL150" i="3"/>
  <c r="CA150" i="3"/>
  <c r="BL150" i="3"/>
  <c r="CF150" i="3"/>
  <c r="BQ150" i="3"/>
  <c r="Y150" i="3"/>
  <c r="AC150" i="3"/>
  <c r="BV150" i="3"/>
  <c r="AT150" i="2"/>
  <c r="Y61" i="1"/>
  <c r="BD150" i="2"/>
  <c r="AO150" i="2"/>
  <c r="AC61" i="1"/>
  <c r="AG61" i="1"/>
  <c r="AE150" i="2"/>
  <c r="E150" i="2"/>
  <c r="AY150" i="2"/>
  <c r="AJ150" i="2"/>
  <c r="AZ149" i="2"/>
  <c r="CG149" i="3" s="1"/>
  <c r="AZ148" i="2"/>
  <c r="CG148" i="3" s="1"/>
  <c r="AZ147" i="2"/>
  <c r="CG147" i="3" s="1"/>
  <c r="AZ146" i="2"/>
  <c r="CG146" i="3" s="1"/>
  <c r="AZ145" i="2"/>
  <c r="CG145" i="3" s="1"/>
  <c r="AZ144" i="2"/>
  <c r="CG144" i="3" s="1"/>
  <c r="AZ143" i="2"/>
  <c r="CG143" i="3" s="1"/>
  <c r="AZ142" i="2"/>
  <c r="CG142" i="3" s="1"/>
  <c r="AZ141" i="2"/>
  <c r="CG141" i="3" s="1"/>
  <c r="AZ140" i="2"/>
  <c r="CG140" i="3" s="1"/>
  <c r="AZ139" i="2"/>
  <c r="CG139" i="3" s="1"/>
  <c r="AZ138" i="2"/>
  <c r="CG138" i="3" s="1"/>
  <c r="AZ137" i="2"/>
  <c r="CG137" i="3" s="1"/>
  <c r="AZ136" i="2"/>
  <c r="CG136" i="3" s="1"/>
  <c r="AZ135" i="2"/>
  <c r="CG135" i="3" s="1"/>
  <c r="AZ134" i="2"/>
  <c r="CG134" i="3" s="1"/>
  <c r="AZ133" i="2"/>
  <c r="CG133" i="3" s="1"/>
  <c r="AZ132" i="2"/>
  <c r="CG132" i="3" s="1"/>
  <c r="AZ131" i="2"/>
  <c r="CG131" i="3" s="1"/>
  <c r="AZ130" i="2"/>
  <c r="CG130" i="3" s="1"/>
  <c r="AZ129" i="2"/>
  <c r="CG129" i="3" s="1"/>
  <c r="AZ128" i="2"/>
  <c r="CG128" i="3" s="1"/>
  <c r="AZ127" i="2"/>
  <c r="CG127" i="3" s="1"/>
  <c r="AZ126" i="2"/>
  <c r="CG126" i="3" s="1"/>
  <c r="AZ125" i="2"/>
  <c r="CG125" i="3" s="1"/>
  <c r="AZ124" i="2"/>
  <c r="CG124" i="3" s="1"/>
  <c r="AZ123" i="2"/>
  <c r="CG123" i="3" s="1"/>
  <c r="AZ122" i="2"/>
  <c r="CG122" i="3" s="1"/>
  <c r="AZ121" i="2"/>
  <c r="CG121" i="3" s="1"/>
  <c r="AZ120" i="2"/>
  <c r="CG120" i="3" s="1"/>
  <c r="AZ119" i="2"/>
  <c r="CG119" i="3" s="1"/>
  <c r="AZ118" i="2"/>
  <c r="CG118" i="3" s="1"/>
  <c r="AZ117" i="2"/>
  <c r="CG117" i="3" s="1"/>
  <c r="AZ116" i="2"/>
  <c r="CG116" i="3" s="1"/>
  <c r="AZ115" i="2"/>
  <c r="CG115" i="3" s="1"/>
  <c r="AZ114" i="2"/>
  <c r="CG114" i="3" s="1"/>
  <c r="AZ113" i="2"/>
  <c r="CG113" i="3" s="1"/>
  <c r="AZ112" i="2"/>
  <c r="CG112" i="3" s="1"/>
  <c r="AZ111" i="2"/>
  <c r="CG111" i="3" s="1"/>
  <c r="AZ110" i="2"/>
  <c r="CG110" i="3" s="1"/>
  <c r="AZ109" i="2"/>
  <c r="CG109" i="3" s="1"/>
  <c r="AZ108" i="2"/>
  <c r="CG108" i="3" s="1"/>
  <c r="AZ107" i="2"/>
  <c r="CG107" i="3" s="1"/>
  <c r="AZ106" i="2"/>
  <c r="CG106" i="3" s="1"/>
  <c r="AZ105" i="2"/>
  <c r="CG105" i="3" s="1"/>
  <c r="AZ104" i="2"/>
  <c r="CG104" i="3" s="1"/>
  <c r="AZ103" i="2"/>
  <c r="CG103" i="3" s="1"/>
  <c r="AZ102" i="2"/>
  <c r="CG102" i="3" s="1"/>
  <c r="AZ101" i="2"/>
  <c r="CG101" i="3" s="1"/>
  <c r="AZ100" i="2"/>
  <c r="CG100" i="3" s="1"/>
  <c r="AZ99" i="2"/>
  <c r="CG99" i="3" s="1"/>
  <c r="AZ98" i="2"/>
  <c r="CG98" i="3" s="1"/>
  <c r="AZ97" i="2"/>
  <c r="CG97" i="3" s="1"/>
  <c r="AZ96" i="2"/>
  <c r="CG96" i="3" s="1"/>
  <c r="AZ95" i="2"/>
  <c r="CG95" i="3" s="1"/>
  <c r="AZ94" i="2"/>
  <c r="CG94" i="3" s="1"/>
  <c r="AZ93" i="2"/>
  <c r="CG93" i="3" s="1"/>
  <c r="AZ92" i="2"/>
  <c r="CG92" i="3" s="1"/>
  <c r="AZ91" i="2"/>
  <c r="CG91" i="3" s="1"/>
  <c r="AZ90" i="2"/>
  <c r="CG90" i="3" s="1"/>
  <c r="AZ89" i="2"/>
  <c r="CG89" i="3" s="1"/>
  <c r="AZ88" i="2"/>
  <c r="CG88" i="3" s="1"/>
  <c r="AZ87" i="2"/>
  <c r="CG87" i="3" s="1"/>
  <c r="AZ86" i="2"/>
  <c r="CG86" i="3" s="1"/>
  <c r="AZ85" i="2"/>
  <c r="CG85" i="3" s="1"/>
  <c r="AZ84" i="2"/>
  <c r="CG84" i="3" s="1"/>
  <c r="AZ83" i="2"/>
  <c r="CG83" i="3" s="1"/>
  <c r="AZ82" i="2"/>
  <c r="CG82" i="3" s="1"/>
  <c r="AZ81" i="2"/>
  <c r="CG81" i="3" s="1"/>
  <c r="AZ80" i="2"/>
  <c r="CG80" i="3" s="1"/>
  <c r="AZ79" i="2"/>
  <c r="CG79" i="3" s="1"/>
  <c r="AZ78" i="2"/>
  <c r="CG78" i="3" s="1"/>
  <c r="AZ77" i="2"/>
  <c r="CG77" i="3" s="1"/>
  <c r="AZ76" i="2"/>
  <c r="CG76" i="3" s="1"/>
  <c r="AZ75" i="2"/>
  <c r="CG75" i="3" s="1"/>
  <c r="AZ74" i="2"/>
  <c r="CG74" i="3" s="1"/>
  <c r="AZ73" i="2"/>
  <c r="CG73" i="3" s="1"/>
  <c r="AZ72" i="2"/>
  <c r="CG72" i="3" s="1"/>
  <c r="AZ71" i="2"/>
  <c r="CG71" i="3" s="1"/>
  <c r="AZ70" i="2"/>
  <c r="CG70" i="3" s="1"/>
  <c r="AZ69" i="2"/>
  <c r="CG69" i="3" s="1"/>
  <c r="AZ68" i="2"/>
  <c r="CG68" i="3" s="1"/>
  <c r="AZ67" i="2"/>
  <c r="CG67" i="3" s="1"/>
  <c r="AZ66" i="2"/>
  <c r="CG66" i="3" s="1"/>
  <c r="AZ65" i="2"/>
  <c r="CG65" i="3" s="1"/>
  <c r="AZ64" i="2"/>
  <c r="CG64" i="3" s="1"/>
  <c r="AZ63" i="2"/>
  <c r="CG63" i="3" s="1"/>
  <c r="AZ62" i="2"/>
  <c r="CG62" i="3" s="1"/>
  <c r="AZ61" i="2"/>
  <c r="CG61" i="3" s="1"/>
  <c r="AZ60" i="2"/>
  <c r="CG60" i="3" s="1"/>
  <c r="AZ59" i="2"/>
  <c r="CG59" i="3" s="1"/>
  <c r="AZ58" i="2"/>
  <c r="CG58" i="3" s="1"/>
  <c r="AZ57" i="2"/>
  <c r="CG57" i="3" s="1"/>
  <c r="AZ56" i="2"/>
  <c r="CG56" i="3" s="1"/>
  <c r="AZ55" i="2"/>
  <c r="CG55" i="3" s="1"/>
  <c r="AZ54" i="2"/>
  <c r="CG54" i="3" s="1"/>
  <c r="AZ53" i="2"/>
  <c r="CG53" i="3" s="1"/>
  <c r="AZ52" i="2"/>
  <c r="CG52" i="3" s="1"/>
  <c r="AZ51" i="2"/>
  <c r="CG51" i="3" s="1"/>
  <c r="AZ50" i="2"/>
  <c r="CG50" i="3" s="1"/>
  <c r="AZ49" i="2"/>
  <c r="CG49" i="3" s="1"/>
  <c r="AZ48" i="2"/>
  <c r="CG48" i="3" s="1"/>
  <c r="AZ47" i="2"/>
  <c r="CG47" i="3" s="1"/>
  <c r="AZ46" i="2"/>
  <c r="CG46" i="3" s="1"/>
  <c r="AZ45" i="2"/>
  <c r="CG45" i="3" s="1"/>
  <c r="AZ44" i="2"/>
  <c r="CG44" i="3" s="1"/>
  <c r="AZ43" i="2"/>
  <c r="CG43" i="3" s="1"/>
  <c r="AZ42" i="2"/>
  <c r="CG42" i="3" s="1"/>
  <c r="AZ41" i="2"/>
  <c r="CG41" i="3" s="1"/>
  <c r="AZ40" i="2"/>
  <c r="CG40" i="3" s="1"/>
  <c r="AZ39" i="2"/>
  <c r="CG39" i="3" s="1"/>
  <c r="AZ38" i="2"/>
  <c r="CG38" i="3" s="1"/>
  <c r="AZ37" i="2"/>
  <c r="CG37" i="3" s="1"/>
  <c r="AZ36" i="2"/>
  <c r="CG36" i="3" s="1"/>
  <c r="AZ35" i="2"/>
  <c r="CG35" i="3" s="1"/>
  <c r="AZ34" i="2"/>
  <c r="CG34" i="3" s="1"/>
  <c r="AZ33" i="2"/>
  <c r="CG33" i="3" s="1"/>
  <c r="AZ32" i="2"/>
  <c r="CG32" i="3" s="1"/>
  <c r="AZ31" i="2"/>
  <c r="CG31" i="3" s="1"/>
  <c r="AZ30" i="2"/>
  <c r="CG30" i="3" s="1"/>
  <c r="AZ29" i="2"/>
  <c r="CG29" i="3" s="1"/>
  <c r="AZ28" i="2"/>
  <c r="CG28" i="3" s="1"/>
  <c r="AZ27" i="2"/>
  <c r="CG27" i="3" s="1"/>
  <c r="AZ26" i="2"/>
  <c r="CG26" i="3" s="1"/>
  <c r="AZ25" i="2"/>
  <c r="CG25" i="3" s="1"/>
  <c r="AZ24" i="2"/>
  <c r="CG24" i="3" s="1"/>
  <c r="AZ23" i="2"/>
  <c r="CG23" i="3" s="1"/>
  <c r="AZ22" i="2"/>
  <c r="CG22" i="3" s="1"/>
  <c r="AZ21" i="2"/>
  <c r="CG21" i="3" s="1"/>
  <c r="AZ20" i="2"/>
  <c r="CG20" i="3" s="1"/>
  <c r="AZ19" i="2"/>
  <c r="CG19" i="3" s="1"/>
  <c r="AZ18" i="2"/>
  <c r="CG18" i="3" s="1"/>
  <c r="AZ17" i="2"/>
  <c r="CG17" i="3" s="1"/>
  <c r="AZ16" i="2"/>
  <c r="CG16" i="3" s="1"/>
  <c r="AZ15" i="2"/>
  <c r="CG15" i="3" s="1"/>
  <c r="AZ14" i="2"/>
  <c r="CG14" i="3" s="1"/>
  <c r="AZ13" i="2"/>
  <c r="CG13" i="3" s="1"/>
  <c r="AZ12" i="2"/>
  <c r="CG12" i="3" s="1"/>
  <c r="AZ11" i="2"/>
  <c r="CG11" i="3" s="1"/>
  <c r="AZ10" i="2"/>
  <c r="CG10" i="3" s="1"/>
  <c r="AZ9" i="2"/>
  <c r="CG9" i="3" s="1"/>
  <c r="AZ8" i="2"/>
  <c r="CG8" i="3" s="1"/>
  <c r="AZ7" i="2"/>
  <c r="CG7" i="3" s="1"/>
  <c r="AZ6" i="2"/>
  <c r="CG6" i="3" s="1"/>
  <c r="AZ5" i="2"/>
  <c r="CG5" i="3" s="1"/>
  <c r="AZ4" i="2"/>
  <c r="CG4" i="3" s="1"/>
  <c r="AU149" i="2"/>
  <c r="CB149" i="3" s="1"/>
  <c r="AU148" i="2"/>
  <c r="CB148" i="3" s="1"/>
  <c r="AU147" i="2"/>
  <c r="CB147" i="3" s="1"/>
  <c r="AU146" i="2"/>
  <c r="CB146" i="3" s="1"/>
  <c r="AU145" i="2"/>
  <c r="CB145" i="3" s="1"/>
  <c r="AU144" i="2"/>
  <c r="CB144" i="3" s="1"/>
  <c r="AU143" i="2"/>
  <c r="CB143" i="3" s="1"/>
  <c r="AU142" i="2"/>
  <c r="CB142" i="3" s="1"/>
  <c r="AU141" i="2"/>
  <c r="CB141" i="3" s="1"/>
  <c r="AU140" i="2"/>
  <c r="CB140" i="3" s="1"/>
  <c r="AU139" i="2"/>
  <c r="CB139" i="3" s="1"/>
  <c r="AU138" i="2"/>
  <c r="CB138" i="3" s="1"/>
  <c r="AU137" i="2"/>
  <c r="CB137" i="3" s="1"/>
  <c r="AU136" i="2"/>
  <c r="CB136" i="3" s="1"/>
  <c r="AU135" i="2"/>
  <c r="CB135" i="3" s="1"/>
  <c r="AU134" i="2"/>
  <c r="CB134" i="3" s="1"/>
  <c r="AU133" i="2"/>
  <c r="CB133" i="3" s="1"/>
  <c r="AU132" i="2"/>
  <c r="CB132" i="3" s="1"/>
  <c r="AU131" i="2"/>
  <c r="CB131" i="3" s="1"/>
  <c r="AU130" i="2"/>
  <c r="CB130" i="3" s="1"/>
  <c r="AU129" i="2"/>
  <c r="CB129" i="3" s="1"/>
  <c r="AU128" i="2"/>
  <c r="CB128" i="3" s="1"/>
  <c r="AU127" i="2"/>
  <c r="CB127" i="3" s="1"/>
  <c r="AU126" i="2"/>
  <c r="CB126" i="3" s="1"/>
  <c r="AU125" i="2"/>
  <c r="CB125" i="3" s="1"/>
  <c r="AU124" i="2"/>
  <c r="CB124" i="3" s="1"/>
  <c r="AU123" i="2"/>
  <c r="CB123" i="3" s="1"/>
  <c r="AU122" i="2"/>
  <c r="CB122" i="3" s="1"/>
  <c r="AU121" i="2"/>
  <c r="CB121" i="3" s="1"/>
  <c r="AU120" i="2"/>
  <c r="CB120" i="3" s="1"/>
  <c r="AU119" i="2"/>
  <c r="CB119" i="3" s="1"/>
  <c r="AU118" i="2"/>
  <c r="CB118" i="3" s="1"/>
  <c r="AU117" i="2"/>
  <c r="CB117" i="3" s="1"/>
  <c r="AU116" i="2"/>
  <c r="CB116" i="3" s="1"/>
  <c r="AU115" i="2"/>
  <c r="CB115" i="3" s="1"/>
  <c r="AU114" i="2"/>
  <c r="CB114" i="3" s="1"/>
  <c r="AU113" i="2"/>
  <c r="CB113" i="3" s="1"/>
  <c r="AU112" i="2"/>
  <c r="CB112" i="3" s="1"/>
  <c r="AU111" i="2"/>
  <c r="CB111" i="3" s="1"/>
  <c r="AU110" i="2"/>
  <c r="CB110" i="3" s="1"/>
  <c r="AU109" i="2"/>
  <c r="CB109" i="3" s="1"/>
  <c r="AU108" i="2"/>
  <c r="CB108" i="3" s="1"/>
  <c r="AU107" i="2"/>
  <c r="CB107" i="3" s="1"/>
  <c r="AU106" i="2"/>
  <c r="CB106" i="3" s="1"/>
  <c r="AU105" i="2"/>
  <c r="CB105" i="3" s="1"/>
  <c r="AU104" i="2"/>
  <c r="CB104" i="3" s="1"/>
  <c r="AU103" i="2"/>
  <c r="CB103" i="3" s="1"/>
  <c r="AU102" i="2"/>
  <c r="CB102" i="3" s="1"/>
  <c r="AU101" i="2"/>
  <c r="CB101" i="3" s="1"/>
  <c r="AU100" i="2"/>
  <c r="CB100" i="3" s="1"/>
  <c r="AU99" i="2"/>
  <c r="CB99" i="3" s="1"/>
  <c r="AU98" i="2"/>
  <c r="CB98" i="3" s="1"/>
  <c r="AU97" i="2"/>
  <c r="CB97" i="3" s="1"/>
  <c r="AU96" i="2"/>
  <c r="CB96" i="3" s="1"/>
  <c r="AU95" i="2"/>
  <c r="CB95" i="3" s="1"/>
  <c r="AU94" i="2"/>
  <c r="CB94" i="3" s="1"/>
  <c r="AU93" i="2"/>
  <c r="CB93" i="3" s="1"/>
  <c r="AU92" i="2"/>
  <c r="CB92" i="3" s="1"/>
  <c r="AU91" i="2"/>
  <c r="CB91" i="3" s="1"/>
  <c r="AU90" i="2"/>
  <c r="CB90" i="3" s="1"/>
  <c r="AU89" i="2"/>
  <c r="CB89" i="3" s="1"/>
  <c r="AU88" i="2"/>
  <c r="CB88" i="3" s="1"/>
  <c r="AU87" i="2"/>
  <c r="CB87" i="3" s="1"/>
  <c r="AU86" i="2"/>
  <c r="CB86" i="3" s="1"/>
  <c r="AU85" i="2"/>
  <c r="CB85" i="3" s="1"/>
  <c r="AU84" i="2"/>
  <c r="CB84" i="3" s="1"/>
  <c r="AU83" i="2"/>
  <c r="CB83" i="3" s="1"/>
  <c r="AU82" i="2"/>
  <c r="CB82" i="3" s="1"/>
  <c r="AU81" i="2"/>
  <c r="CB81" i="3" s="1"/>
  <c r="AU80" i="2"/>
  <c r="CB80" i="3" s="1"/>
  <c r="AU79" i="2"/>
  <c r="CB79" i="3" s="1"/>
  <c r="AU78" i="2"/>
  <c r="CB78" i="3" s="1"/>
  <c r="AU77" i="2"/>
  <c r="CB77" i="3" s="1"/>
  <c r="AU76" i="2"/>
  <c r="CB76" i="3" s="1"/>
  <c r="AU75" i="2"/>
  <c r="CB75" i="3" s="1"/>
  <c r="AU74" i="2"/>
  <c r="CB74" i="3" s="1"/>
  <c r="AU73" i="2"/>
  <c r="CB73" i="3" s="1"/>
  <c r="AU72" i="2"/>
  <c r="CB72" i="3" s="1"/>
  <c r="AU71" i="2"/>
  <c r="CB71" i="3" s="1"/>
  <c r="AU70" i="2"/>
  <c r="CB70" i="3" s="1"/>
  <c r="AU69" i="2"/>
  <c r="CB69" i="3" s="1"/>
  <c r="AU68" i="2"/>
  <c r="CB68" i="3" s="1"/>
  <c r="AU67" i="2"/>
  <c r="CB67" i="3" s="1"/>
  <c r="AU66" i="2"/>
  <c r="CB66" i="3" s="1"/>
  <c r="AU65" i="2"/>
  <c r="CB65" i="3" s="1"/>
  <c r="AU64" i="2"/>
  <c r="CB64" i="3" s="1"/>
  <c r="AU63" i="2"/>
  <c r="CB63" i="3" s="1"/>
  <c r="AU62" i="2"/>
  <c r="CB62" i="3" s="1"/>
  <c r="AU61" i="2"/>
  <c r="CB61" i="3" s="1"/>
  <c r="AU60" i="2"/>
  <c r="CB60" i="3" s="1"/>
  <c r="AU59" i="2"/>
  <c r="CB59" i="3" s="1"/>
  <c r="AU58" i="2"/>
  <c r="CB58" i="3" s="1"/>
  <c r="AU57" i="2"/>
  <c r="CB57" i="3" s="1"/>
  <c r="AU56" i="2"/>
  <c r="CB56" i="3" s="1"/>
  <c r="AU55" i="2"/>
  <c r="CB55" i="3" s="1"/>
  <c r="AU54" i="2"/>
  <c r="CB54" i="3" s="1"/>
  <c r="AU53" i="2"/>
  <c r="CB53" i="3" s="1"/>
  <c r="AU52" i="2"/>
  <c r="CB52" i="3" s="1"/>
  <c r="AU51" i="2"/>
  <c r="CB51" i="3" s="1"/>
  <c r="AU50" i="2"/>
  <c r="CB50" i="3" s="1"/>
  <c r="AU49" i="2"/>
  <c r="CB49" i="3" s="1"/>
  <c r="AU48" i="2"/>
  <c r="CB48" i="3" s="1"/>
  <c r="AU47" i="2"/>
  <c r="CB47" i="3" s="1"/>
  <c r="AU46" i="2"/>
  <c r="CB46" i="3" s="1"/>
  <c r="AU45" i="2"/>
  <c r="CB45" i="3" s="1"/>
  <c r="AU44" i="2"/>
  <c r="CB44" i="3" s="1"/>
  <c r="AU43" i="2"/>
  <c r="CB43" i="3" s="1"/>
  <c r="AU42" i="2"/>
  <c r="CB42" i="3" s="1"/>
  <c r="AU41" i="2"/>
  <c r="CB41" i="3" s="1"/>
  <c r="AU40" i="2"/>
  <c r="CB40" i="3" s="1"/>
  <c r="AU39" i="2"/>
  <c r="CB39" i="3" s="1"/>
  <c r="AU38" i="2"/>
  <c r="CB38" i="3" s="1"/>
  <c r="AU37" i="2"/>
  <c r="CB37" i="3" s="1"/>
  <c r="AU36" i="2"/>
  <c r="CB36" i="3" s="1"/>
  <c r="AU35" i="2"/>
  <c r="CB35" i="3" s="1"/>
  <c r="AU34" i="2"/>
  <c r="CB34" i="3" s="1"/>
  <c r="AU33" i="2"/>
  <c r="CB33" i="3" s="1"/>
  <c r="AU32" i="2"/>
  <c r="CB32" i="3" s="1"/>
  <c r="AU31" i="2"/>
  <c r="CB31" i="3" s="1"/>
  <c r="AU30" i="2"/>
  <c r="CB30" i="3" s="1"/>
  <c r="AU29" i="2"/>
  <c r="CB29" i="3" s="1"/>
  <c r="AU28" i="2"/>
  <c r="CB28" i="3" s="1"/>
  <c r="AU27" i="2"/>
  <c r="CB27" i="3" s="1"/>
  <c r="AU26" i="2"/>
  <c r="CB26" i="3" s="1"/>
  <c r="AU25" i="2"/>
  <c r="CB25" i="3" s="1"/>
  <c r="AU24" i="2"/>
  <c r="CB24" i="3" s="1"/>
  <c r="AU23" i="2"/>
  <c r="CB23" i="3" s="1"/>
  <c r="AU22" i="2"/>
  <c r="CB22" i="3" s="1"/>
  <c r="AU21" i="2"/>
  <c r="CB21" i="3" s="1"/>
  <c r="AU20" i="2"/>
  <c r="CB20" i="3" s="1"/>
  <c r="AU19" i="2"/>
  <c r="CB19" i="3" s="1"/>
  <c r="AU18" i="2"/>
  <c r="CB18" i="3" s="1"/>
  <c r="AU17" i="2"/>
  <c r="CB17" i="3" s="1"/>
  <c r="AU16" i="2"/>
  <c r="CB16" i="3" s="1"/>
  <c r="AU15" i="2"/>
  <c r="CB15" i="3" s="1"/>
  <c r="AU14" i="2"/>
  <c r="CB14" i="3" s="1"/>
  <c r="AU13" i="2"/>
  <c r="CB13" i="3" s="1"/>
  <c r="AU12" i="2"/>
  <c r="CB12" i="3" s="1"/>
  <c r="AU11" i="2"/>
  <c r="CB11" i="3" s="1"/>
  <c r="AU10" i="2"/>
  <c r="CB10" i="3" s="1"/>
  <c r="AU9" i="2"/>
  <c r="CB9" i="3" s="1"/>
  <c r="AU8" i="2"/>
  <c r="CB8" i="3" s="1"/>
  <c r="AU7" i="2"/>
  <c r="CB7" i="3" s="1"/>
  <c r="AU6" i="2"/>
  <c r="CB6" i="3" s="1"/>
  <c r="AU5" i="2"/>
  <c r="CB5" i="3" s="1"/>
  <c r="AU4" i="2"/>
  <c r="CB4" i="3" s="1"/>
  <c r="AP149" i="2"/>
  <c r="BW149" i="3" s="1"/>
  <c r="AP148" i="2"/>
  <c r="BW148" i="3" s="1"/>
  <c r="AP147" i="2"/>
  <c r="BW147" i="3" s="1"/>
  <c r="AP146" i="2"/>
  <c r="BW146" i="3" s="1"/>
  <c r="AP145" i="2"/>
  <c r="BW145" i="3" s="1"/>
  <c r="AP144" i="2"/>
  <c r="BW144" i="3" s="1"/>
  <c r="AP143" i="2"/>
  <c r="BW143" i="3" s="1"/>
  <c r="AP142" i="2"/>
  <c r="BW142" i="3" s="1"/>
  <c r="AP141" i="2"/>
  <c r="BW141" i="3" s="1"/>
  <c r="AP140" i="2"/>
  <c r="BW140" i="3" s="1"/>
  <c r="AP139" i="2"/>
  <c r="BW139" i="3" s="1"/>
  <c r="AP138" i="2"/>
  <c r="BW138" i="3" s="1"/>
  <c r="AP137" i="2"/>
  <c r="BW137" i="3" s="1"/>
  <c r="AP136" i="2"/>
  <c r="BW136" i="3" s="1"/>
  <c r="AP135" i="2"/>
  <c r="BW135" i="3" s="1"/>
  <c r="AP134" i="2"/>
  <c r="BW134" i="3" s="1"/>
  <c r="AP133" i="2"/>
  <c r="BW133" i="3" s="1"/>
  <c r="AP132" i="2"/>
  <c r="BW132" i="3" s="1"/>
  <c r="AP131" i="2"/>
  <c r="BW131" i="3" s="1"/>
  <c r="AP130" i="2"/>
  <c r="BW130" i="3" s="1"/>
  <c r="AP129" i="2"/>
  <c r="BW129" i="3" s="1"/>
  <c r="AP128" i="2"/>
  <c r="BW128" i="3" s="1"/>
  <c r="AP127" i="2"/>
  <c r="BW127" i="3" s="1"/>
  <c r="AP126" i="2"/>
  <c r="BW126" i="3" s="1"/>
  <c r="AP125" i="2"/>
  <c r="BW125" i="3" s="1"/>
  <c r="AP124" i="2"/>
  <c r="BW124" i="3" s="1"/>
  <c r="AP123" i="2"/>
  <c r="BW123" i="3" s="1"/>
  <c r="AP122" i="2"/>
  <c r="BW122" i="3" s="1"/>
  <c r="AP121" i="2"/>
  <c r="BW121" i="3" s="1"/>
  <c r="AP120" i="2"/>
  <c r="BW120" i="3" s="1"/>
  <c r="AP119" i="2"/>
  <c r="BW119" i="3" s="1"/>
  <c r="AP118" i="2"/>
  <c r="BW118" i="3" s="1"/>
  <c r="AP117" i="2"/>
  <c r="BW117" i="3" s="1"/>
  <c r="AP116" i="2"/>
  <c r="BW116" i="3" s="1"/>
  <c r="AP115" i="2"/>
  <c r="BW115" i="3" s="1"/>
  <c r="AP114" i="2"/>
  <c r="BW114" i="3" s="1"/>
  <c r="AP113" i="2"/>
  <c r="BW113" i="3" s="1"/>
  <c r="AP112" i="2"/>
  <c r="BW112" i="3" s="1"/>
  <c r="AP111" i="2"/>
  <c r="BW111" i="3" s="1"/>
  <c r="AP110" i="2"/>
  <c r="BW110" i="3" s="1"/>
  <c r="AP109" i="2"/>
  <c r="BW109" i="3" s="1"/>
  <c r="AP108" i="2"/>
  <c r="BW108" i="3" s="1"/>
  <c r="AP107" i="2"/>
  <c r="BW107" i="3" s="1"/>
  <c r="AP106" i="2"/>
  <c r="BW106" i="3" s="1"/>
  <c r="AP105" i="2"/>
  <c r="BW105" i="3" s="1"/>
  <c r="AP104" i="2"/>
  <c r="BW104" i="3" s="1"/>
  <c r="AP103" i="2"/>
  <c r="BW103" i="3" s="1"/>
  <c r="AP102" i="2"/>
  <c r="BW102" i="3" s="1"/>
  <c r="AP101" i="2"/>
  <c r="BW101" i="3" s="1"/>
  <c r="AP100" i="2"/>
  <c r="BW100" i="3" s="1"/>
  <c r="AP99" i="2"/>
  <c r="BW99" i="3" s="1"/>
  <c r="AP98" i="2"/>
  <c r="BW98" i="3" s="1"/>
  <c r="AP97" i="2"/>
  <c r="BW97" i="3" s="1"/>
  <c r="AP96" i="2"/>
  <c r="BW96" i="3" s="1"/>
  <c r="AP95" i="2"/>
  <c r="BW95" i="3" s="1"/>
  <c r="AP94" i="2"/>
  <c r="BW94" i="3" s="1"/>
  <c r="AP93" i="2"/>
  <c r="BW93" i="3" s="1"/>
  <c r="AP92" i="2"/>
  <c r="BW92" i="3" s="1"/>
  <c r="AP91" i="2"/>
  <c r="BW91" i="3" s="1"/>
  <c r="AP90" i="2"/>
  <c r="BW90" i="3" s="1"/>
  <c r="AP89" i="2"/>
  <c r="BW89" i="3" s="1"/>
  <c r="AP88" i="2"/>
  <c r="BW88" i="3" s="1"/>
  <c r="AP87" i="2"/>
  <c r="BW87" i="3" s="1"/>
  <c r="AP86" i="2"/>
  <c r="BW86" i="3" s="1"/>
  <c r="AP85" i="2"/>
  <c r="BW85" i="3" s="1"/>
  <c r="AP84" i="2"/>
  <c r="BW84" i="3" s="1"/>
  <c r="AP83" i="2"/>
  <c r="BW83" i="3" s="1"/>
  <c r="AP82" i="2"/>
  <c r="BW82" i="3" s="1"/>
  <c r="AP81" i="2"/>
  <c r="BW81" i="3" s="1"/>
  <c r="AP80" i="2"/>
  <c r="BW80" i="3" s="1"/>
  <c r="AP79" i="2"/>
  <c r="BW79" i="3" s="1"/>
  <c r="AP78" i="2"/>
  <c r="BW78" i="3" s="1"/>
  <c r="AP77" i="2"/>
  <c r="BW77" i="3" s="1"/>
  <c r="AP76" i="2"/>
  <c r="BW76" i="3" s="1"/>
  <c r="AP75" i="2"/>
  <c r="BW75" i="3" s="1"/>
  <c r="AP74" i="2"/>
  <c r="BW74" i="3" s="1"/>
  <c r="AP73" i="2"/>
  <c r="BW73" i="3" s="1"/>
  <c r="AP72" i="2"/>
  <c r="BW72" i="3" s="1"/>
  <c r="AP71" i="2"/>
  <c r="BW71" i="3" s="1"/>
  <c r="AP70" i="2"/>
  <c r="BW70" i="3" s="1"/>
  <c r="AP69" i="2"/>
  <c r="BW69" i="3" s="1"/>
  <c r="AP68" i="2"/>
  <c r="BW68" i="3" s="1"/>
  <c r="AP67" i="2"/>
  <c r="BW67" i="3" s="1"/>
  <c r="AP66" i="2"/>
  <c r="BW66" i="3" s="1"/>
  <c r="AP65" i="2"/>
  <c r="BW65" i="3" s="1"/>
  <c r="AP64" i="2"/>
  <c r="BW64" i="3" s="1"/>
  <c r="AP63" i="2"/>
  <c r="BW63" i="3" s="1"/>
  <c r="AP62" i="2"/>
  <c r="BW62" i="3" s="1"/>
  <c r="AP61" i="2"/>
  <c r="BW61" i="3" s="1"/>
  <c r="AP60" i="2"/>
  <c r="BW60" i="3" s="1"/>
  <c r="AP59" i="2"/>
  <c r="BW59" i="3" s="1"/>
  <c r="AP58" i="2"/>
  <c r="BW58" i="3" s="1"/>
  <c r="AP57" i="2"/>
  <c r="BW57" i="3" s="1"/>
  <c r="AP56" i="2"/>
  <c r="BW56" i="3" s="1"/>
  <c r="AP55" i="2"/>
  <c r="BW55" i="3" s="1"/>
  <c r="AP54" i="2"/>
  <c r="BW54" i="3" s="1"/>
  <c r="AP53" i="2"/>
  <c r="BW53" i="3" s="1"/>
  <c r="AP52" i="2"/>
  <c r="BW52" i="3" s="1"/>
  <c r="AP51" i="2"/>
  <c r="BW51" i="3" s="1"/>
  <c r="AP50" i="2"/>
  <c r="BW50" i="3" s="1"/>
  <c r="AP49" i="2"/>
  <c r="BW49" i="3" s="1"/>
  <c r="AP48" i="2"/>
  <c r="BW48" i="3" s="1"/>
  <c r="AP47" i="2"/>
  <c r="BW47" i="3" s="1"/>
  <c r="AP46" i="2"/>
  <c r="BW46" i="3" s="1"/>
  <c r="AP45" i="2"/>
  <c r="BW45" i="3" s="1"/>
  <c r="AP44" i="2"/>
  <c r="BW44" i="3" s="1"/>
  <c r="AP43" i="2"/>
  <c r="BW43" i="3" s="1"/>
  <c r="AP42" i="2"/>
  <c r="BW42" i="3" s="1"/>
  <c r="AP41" i="2"/>
  <c r="BW41" i="3" s="1"/>
  <c r="AP40" i="2"/>
  <c r="BW40" i="3" s="1"/>
  <c r="AP39" i="2"/>
  <c r="BW39" i="3" s="1"/>
  <c r="AP38" i="2"/>
  <c r="BW38" i="3" s="1"/>
  <c r="AP37" i="2"/>
  <c r="BW37" i="3" s="1"/>
  <c r="AP36" i="2"/>
  <c r="BW36" i="3" s="1"/>
  <c r="AP35" i="2"/>
  <c r="BW35" i="3" s="1"/>
  <c r="AP34" i="2"/>
  <c r="BW34" i="3" s="1"/>
  <c r="AP33" i="2"/>
  <c r="BW33" i="3" s="1"/>
  <c r="AP32" i="2"/>
  <c r="BW32" i="3" s="1"/>
  <c r="AP31" i="2"/>
  <c r="BW31" i="3" s="1"/>
  <c r="AP30" i="2"/>
  <c r="BW30" i="3" s="1"/>
  <c r="AP29" i="2"/>
  <c r="BW29" i="3" s="1"/>
  <c r="AP28" i="2"/>
  <c r="BW28" i="3" s="1"/>
  <c r="AP27" i="2"/>
  <c r="BW27" i="3" s="1"/>
  <c r="AP26" i="2"/>
  <c r="BW26" i="3" s="1"/>
  <c r="AP25" i="2"/>
  <c r="BW25" i="3" s="1"/>
  <c r="AP24" i="2"/>
  <c r="BW24" i="3" s="1"/>
  <c r="AP23" i="2"/>
  <c r="BW23" i="3" s="1"/>
  <c r="AP22" i="2"/>
  <c r="BW22" i="3" s="1"/>
  <c r="AP21" i="2"/>
  <c r="BW21" i="3" s="1"/>
  <c r="AP20" i="2"/>
  <c r="BW20" i="3" s="1"/>
  <c r="AP19" i="2"/>
  <c r="BW19" i="3" s="1"/>
  <c r="AP18" i="2"/>
  <c r="BW18" i="3" s="1"/>
  <c r="AP17" i="2"/>
  <c r="BW17" i="3" s="1"/>
  <c r="AP16" i="2"/>
  <c r="BW16" i="3" s="1"/>
  <c r="AP15" i="2"/>
  <c r="BW15" i="3" s="1"/>
  <c r="AP14" i="2"/>
  <c r="BW14" i="3" s="1"/>
  <c r="AP13" i="2"/>
  <c r="BW13" i="3" s="1"/>
  <c r="AP12" i="2"/>
  <c r="BW12" i="3" s="1"/>
  <c r="AP11" i="2"/>
  <c r="BW11" i="3" s="1"/>
  <c r="AP10" i="2"/>
  <c r="BW10" i="3" s="1"/>
  <c r="AP9" i="2"/>
  <c r="BW9" i="3" s="1"/>
  <c r="AP8" i="2"/>
  <c r="BW8" i="3" s="1"/>
  <c r="AP7" i="2"/>
  <c r="BW7" i="3" s="1"/>
  <c r="AP6" i="2"/>
  <c r="BW6" i="3" s="1"/>
  <c r="AP5" i="2"/>
  <c r="BW5" i="3" s="1"/>
  <c r="AK149" i="2"/>
  <c r="BR149" i="3" s="1"/>
  <c r="AK148" i="2"/>
  <c r="BR148" i="3" s="1"/>
  <c r="AK147" i="2"/>
  <c r="BR147" i="3" s="1"/>
  <c r="AK146" i="2"/>
  <c r="BR146" i="3" s="1"/>
  <c r="AK145" i="2"/>
  <c r="BR145" i="3" s="1"/>
  <c r="AK144" i="2"/>
  <c r="BR144" i="3" s="1"/>
  <c r="AK143" i="2"/>
  <c r="BR143" i="3" s="1"/>
  <c r="AK142" i="2"/>
  <c r="BR142" i="3" s="1"/>
  <c r="AK141" i="2"/>
  <c r="BR141" i="3" s="1"/>
  <c r="AK140" i="2"/>
  <c r="BR140" i="3" s="1"/>
  <c r="AK139" i="2"/>
  <c r="BR139" i="3" s="1"/>
  <c r="AK138" i="2"/>
  <c r="BR138" i="3" s="1"/>
  <c r="AK137" i="2"/>
  <c r="BR137" i="3" s="1"/>
  <c r="AK136" i="2"/>
  <c r="BR136" i="3" s="1"/>
  <c r="AK135" i="2"/>
  <c r="BR135" i="3" s="1"/>
  <c r="AK134" i="2"/>
  <c r="BR134" i="3" s="1"/>
  <c r="AK133" i="2"/>
  <c r="BR133" i="3" s="1"/>
  <c r="AK132" i="2"/>
  <c r="BR132" i="3" s="1"/>
  <c r="AK131" i="2"/>
  <c r="BR131" i="3" s="1"/>
  <c r="AK130" i="2"/>
  <c r="BR130" i="3" s="1"/>
  <c r="AK129" i="2"/>
  <c r="BR129" i="3" s="1"/>
  <c r="AK128" i="2"/>
  <c r="BR128" i="3" s="1"/>
  <c r="AK127" i="2"/>
  <c r="BR127" i="3" s="1"/>
  <c r="AK126" i="2"/>
  <c r="BR126" i="3" s="1"/>
  <c r="AK125" i="2"/>
  <c r="BR125" i="3" s="1"/>
  <c r="AK124" i="2"/>
  <c r="BR124" i="3" s="1"/>
  <c r="AK123" i="2"/>
  <c r="BR123" i="3" s="1"/>
  <c r="AK122" i="2"/>
  <c r="BR122" i="3" s="1"/>
  <c r="AK121" i="2"/>
  <c r="BR121" i="3" s="1"/>
  <c r="AK120" i="2"/>
  <c r="BR120" i="3" s="1"/>
  <c r="AK119" i="2"/>
  <c r="BR119" i="3" s="1"/>
  <c r="AK118" i="2"/>
  <c r="BR118" i="3" s="1"/>
  <c r="AK117" i="2"/>
  <c r="BR117" i="3" s="1"/>
  <c r="AK116" i="2"/>
  <c r="BR116" i="3" s="1"/>
  <c r="AK115" i="2"/>
  <c r="BR115" i="3" s="1"/>
  <c r="AK114" i="2"/>
  <c r="BR114" i="3" s="1"/>
  <c r="AK113" i="2"/>
  <c r="BR113" i="3" s="1"/>
  <c r="AK112" i="2"/>
  <c r="BR112" i="3" s="1"/>
  <c r="AK111" i="2"/>
  <c r="BR111" i="3" s="1"/>
  <c r="AK110" i="2"/>
  <c r="BR110" i="3" s="1"/>
  <c r="AK109" i="2"/>
  <c r="BR109" i="3" s="1"/>
  <c r="AK108" i="2"/>
  <c r="BR108" i="3" s="1"/>
  <c r="AK107" i="2"/>
  <c r="BR107" i="3" s="1"/>
  <c r="AK106" i="2"/>
  <c r="BR106" i="3" s="1"/>
  <c r="AK105" i="2"/>
  <c r="BR105" i="3" s="1"/>
  <c r="AK104" i="2"/>
  <c r="BR104" i="3" s="1"/>
  <c r="AK103" i="2"/>
  <c r="BR103" i="3" s="1"/>
  <c r="AK102" i="2"/>
  <c r="BR102" i="3" s="1"/>
  <c r="AK101" i="2"/>
  <c r="BR101" i="3" s="1"/>
  <c r="AK100" i="2"/>
  <c r="BR100" i="3" s="1"/>
  <c r="AK99" i="2"/>
  <c r="BR99" i="3" s="1"/>
  <c r="AK98" i="2"/>
  <c r="BR98" i="3" s="1"/>
  <c r="AK97" i="2"/>
  <c r="BR97" i="3" s="1"/>
  <c r="AK96" i="2"/>
  <c r="BR96" i="3" s="1"/>
  <c r="AK95" i="2"/>
  <c r="BR95" i="3" s="1"/>
  <c r="AK94" i="2"/>
  <c r="BR94" i="3" s="1"/>
  <c r="AK93" i="2"/>
  <c r="BR93" i="3" s="1"/>
  <c r="AK92" i="2"/>
  <c r="BR92" i="3" s="1"/>
  <c r="AK91" i="2"/>
  <c r="BR91" i="3" s="1"/>
  <c r="AK90" i="2"/>
  <c r="BR90" i="3" s="1"/>
  <c r="AK89" i="2"/>
  <c r="BR89" i="3" s="1"/>
  <c r="AK88" i="2"/>
  <c r="BR88" i="3" s="1"/>
  <c r="AK87" i="2"/>
  <c r="BR87" i="3" s="1"/>
  <c r="AK86" i="2"/>
  <c r="BR86" i="3" s="1"/>
  <c r="AK85" i="2"/>
  <c r="BR85" i="3" s="1"/>
  <c r="AK84" i="2"/>
  <c r="BR84" i="3" s="1"/>
  <c r="AK83" i="2"/>
  <c r="BR83" i="3" s="1"/>
  <c r="AK82" i="2"/>
  <c r="BR82" i="3" s="1"/>
  <c r="AK81" i="2"/>
  <c r="BR81" i="3" s="1"/>
  <c r="AK80" i="2"/>
  <c r="BR80" i="3" s="1"/>
  <c r="AK79" i="2"/>
  <c r="BR79" i="3" s="1"/>
  <c r="AK78" i="2"/>
  <c r="BR78" i="3" s="1"/>
  <c r="AK77" i="2"/>
  <c r="BR77" i="3" s="1"/>
  <c r="AK76" i="2"/>
  <c r="BR76" i="3" s="1"/>
  <c r="AK75" i="2"/>
  <c r="BR75" i="3" s="1"/>
  <c r="AK74" i="2"/>
  <c r="BR74" i="3" s="1"/>
  <c r="AK73" i="2"/>
  <c r="BR73" i="3" s="1"/>
  <c r="AK72" i="2"/>
  <c r="BR72" i="3" s="1"/>
  <c r="AK71" i="2"/>
  <c r="BR71" i="3" s="1"/>
  <c r="AK70" i="2"/>
  <c r="BR70" i="3" s="1"/>
  <c r="AK69" i="2"/>
  <c r="BR69" i="3" s="1"/>
  <c r="AK68" i="2"/>
  <c r="BR68" i="3" s="1"/>
  <c r="AK67" i="2"/>
  <c r="BR67" i="3" s="1"/>
  <c r="AK66" i="2"/>
  <c r="BR66" i="3" s="1"/>
  <c r="AK65" i="2"/>
  <c r="BR65" i="3" s="1"/>
  <c r="AK64" i="2"/>
  <c r="BR64" i="3" s="1"/>
  <c r="AK63" i="2"/>
  <c r="BR63" i="3" s="1"/>
  <c r="AK62" i="2"/>
  <c r="BR62" i="3" s="1"/>
  <c r="AK61" i="2"/>
  <c r="BR61" i="3" s="1"/>
  <c r="AK60" i="2"/>
  <c r="BR60" i="3" s="1"/>
  <c r="AK59" i="2"/>
  <c r="BR59" i="3" s="1"/>
  <c r="AK58" i="2"/>
  <c r="BR58" i="3" s="1"/>
  <c r="AK57" i="2"/>
  <c r="BR57" i="3" s="1"/>
  <c r="AK56" i="2"/>
  <c r="BR56" i="3" s="1"/>
  <c r="AK55" i="2"/>
  <c r="BR55" i="3" s="1"/>
  <c r="AK54" i="2"/>
  <c r="BR54" i="3" s="1"/>
  <c r="AK53" i="2"/>
  <c r="BR53" i="3" s="1"/>
  <c r="AK52" i="2"/>
  <c r="BR52" i="3" s="1"/>
  <c r="AK51" i="2"/>
  <c r="BR51" i="3" s="1"/>
  <c r="AK50" i="2"/>
  <c r="BR50" i="3" s="1"/>
  <c r="AK49" i="2"/>
  <c r="BR49" i="3" s="1"/>
  <c r="AK48" i="2"/>
  <c r="BR48" i="3" s="1"/>
  <c r="AK47" i="2"/>
  <c r="BR47" i="3" s="1"/>
  <c r="AK46" i="2"/>
  <c r="BR46" i="3" s="1"/>
  <c r="AK45" i="2"/>
  <c r="BR45" i="3" s="1"/>
  <c r="AK44" i="2"/>
  <c r="BR44" i="3" s="1"/>
  <c r="AK43" i="2"/>
  <c r="BR43" i="3" s="1"/>
  <c r="AK42" i="2"/>
  <c r="BR42" i="3" s="1"/>
  <c r="AK41" i="2"/>
  <c r="BR41" i="3" s="1"/>
  <c r="AK40" i="2"/>
  <c r="BR40" i="3" s="1"/>
  <c r="AK39" i="2"/>
  <c r="BR39" i="3" s="1"/>
  <c r="AK38" i="2"/>
  <c r="BR38" i="3" s="1"/>
  <c r="AK37" i="2"/>
  <c r="BR37" i="3" s="1"/>
  <c r="AK36" i="2"/>
  <c r="BR36" i="3" s="1"/>
  <c r="AK35" i="2"/>
  <c r="BR35" i="3" s="1"/>
  <c r="AK34" i="2"/>
  <c r="BR34" i="3" s="1"/>
  <c r="AK33" i="2"/>
  <c r="BR33" i="3" s="1"/>
  <c r="AK32" i="2"/>
  <c r="BR32" i="3" s="1"/>
  <c r="AK31" i="2"/>
  <c r="BR31" i="3" s="1"/>
  <c r="AK30" i="2"/>
  <c r="BR30" i="3" s="1"/>
  <c r="AK29" i="2"/>
  <c r="BR29" i="3" s="1"/>
  <c r="AK28" i="2"/>
  <c r="BR28" i="3" s="1"/>
  <c r="AK27" i="2"/>
  <c r="BR27" i="3" s="1"/>
  <c r="AK26" i="2"/>
  <c r="BR26" i="3" s="1"/>
  <c r="AK25" i="2"/>
  <c r="BR25" i="3" s="1"/>
  <c r="AK24" i="2"/>
  <c r="BR24" i="3" s="1"/>
  <c r="AK23" i="2"/>
  <c r="BR23" i="3" s="1"/>
  <c r="AK22" i="2"/>
  <c r="BR22" i="3" s="1"/>
  <c r="AK21" i="2"/>
  <c r="BR21" i="3" s="1"/>
  <c r="AK20" i="2"/>
  <c r="BR20" i="3" s="1"/>
  <c r="AK19" i="2"/>
  <c r="BR19" i="3" s="1"/>
  <c r="AK18" i="2"/>
  <c r="BR18" i="3" s="1"/>
  <c r="AK17" i="2"/>
  <c r="BR17" i="3" s="1"/>
  <c r="AK16" i="2"/>
  <c r="BR16" i="3" s="1"/>
  <c r="AK15" i="2"/>
  <c r="BR15" i="3" s="1"/>
  <c r="AK14" i="2"/>
  <c r="BR14" i="3" s="1"/>
  <c r="AK13" i="2"/>
  <c r="BR13" i="3" s="1"/>
  <c r="AK12" i="2"/>
  <c r="BR12" i="3" s="1"/>
  <c r="AK11" i="2"/>
  <c r="BR11" i="3" s="1"/>
  <c r="AK10" i="2"/>
  <c r="BR10" i="3" s="1"/>
  <c r="AK9" i="2"/>
  <c r="BR9" i="3" s="1"/>
  <c r="AK8" i="2"/>
  <c r="BR8" i="3" s="1"/>
  <c r="AK7" i="2"/>
  <c r="BR7" i="3" s="1"/>
  <c r="AK6" i="2"/>
  <c r="BR6" i="3" s="1"/>
  <c r="AK5" i="2"/>
  <c r="BR5" i="3" s="1"/>
  <c r="AP4" i="2"/>
  <c r="BW4" i="3" s="1"/>
  <c r="AK4" i="2"/>
  <c r="BR4" i="3" s="1"/>
  <c r="AF149" i="2"/>
  <c r="BM149" i="3" s="1"/>
  <c r="AF148" i="2"/>
  <c r="BM148" i="3" s="1"/>
  <c r="AF147" i="2"/>
  <c r="BM147" i="3" s="1"/>
  <c r="AF146" i="2"/>
  <c r="BM146" i="3" s="1"/>
  <c r="AF145" i="2"/>
  <c r="BM145" i="3" s="1"/>
  <c r="AF144" i="2"/>
  <c r="BM144" i="3" s="1"/>
  <c r="AF143" i="2"/>
  <c r="BM143" i="3" s="1"/>
  <c r="AF142" i="2"/>
  <c r="BM142" i="3" s="1"/>
  <c r="AF141" i="2"/>
  <c r="BM141" i="3" s="1"/>
  <c r="AF140" i="2"/>
  <c r="BM140" i="3" s="1"/>
  <c r="AF139" i="2"/>
  <c r="BM139" i="3" s="1"/>
  <c r="AF138" i="2"/>
  <c r="BM138" i="3" s="1"/>
  <c r="AF137" i="2"/>
  <c r="BM137" i="3" s="1"/>
  <c r="AF136" i="2"/>
  <c r="BM136" i="3" s="1"/>
  <c r="AF135" i="2"/>
  <c r="BM135" i="3" s="1"/>
  <c r="AF134" i="2"/>
  <c r="BM134" i="3" s="1"/>
  <c r="AF133" i="2"/>
  <c r="BM133" i="3" s="1"/>
  <c r="AF132" i="2"/>
  <c r="BM132" i="3" s="1"/>
  <c r="AF131" i="2"/>
  <c r="BM131" i="3" s="1"/>
  <c r="AF130" i="2"/>
  <c r="BM130" i="3" s="1"/>
  <c r="AF129" i="2"/>
  <c r="BM129" i="3" s="1"/>
  <c r="AF128" i="2"/>
  <c r="BM128" i="3" s="1"/>
  <c r="AF127" i="2"/>
  <c r="BM127" i="3" s="1"/>
  <c r="AF126" i="2"/>
  <c r="BM126" i="3" s="1"/>
  <c r="AF125" i="2"/>
  <c r="BM125" i="3" s="1"/>
  <c r="AF124" i="2"/>
  <c r="BM124" i="3" s="1"/>
  <c r="AF123" i="2"/>
  <c r="BM123" i="3" s="1"/>
  <c r="AF122" i="2"/>
  <c r="BM122" i="3" s="1"/>
  <c r="AF121" i="2"/>
  <c r="BM121" i="3" s="1"/>
  <c r="AF120" i="2"/>
  <c r="BM120" i="3" s="1"/>
  <c r="AF119" i="2"/>
  <c r="BM119" i="3" s="1"/>
  <c r="AF118" i="2"/>
  <c r="BM118" i="3" s="1"/>
  <c r="AF117" i="2"/>
  <c r="BM117" i="3" s="1"/>
  <c r="AF116" i="2"/>
  <c r="BM116" i="3" s="1"/>
  <c r="AF115" i="2"/>
  <c r="BM115" i="3" s="1"/>
  <c r="AF114" i="2"/>
  <c r="BM114" i="3" s="1"/>
  <c r="AF113" i="2"/>
  <c r="BM113" i="3" s="1"/>
  <c r="AF112" i="2"/>
  <c r="BM112" i="3" s="1"/>
  <c r="AF111" i="2"/>
  <c r="BM111" i="3" s="1"/>
  <c r="AF110" i="2"/>
  <c r="BM110" i="3" s="1"/>
  <c r="AF109" i="2"/>
  <c r="BM109" i="3" s="1"/>
  <c r="AF108" i="2"/>
  <c r="BM108" i="3" s="1"/>
  <c r="AF107" i="2"/>
  <c r="BM107" i="3" s="1"/>
  <c r="AF106" i="2"/>
  <c r="BM106" i="3" s="1"/>
  <c r="AF105" i="2"/>
  <c r="BM105" i="3" s="1"/>
  <c r="AF104" i="2"/>
  <c r="BM104" i="3" s="1"/>
  <c r="AF103" i="2"/>
  <c r="BM103" i="3" s="1"/>
  <c r="AF102" i="2"/>
  <c r="BM102" i="3" s="1"/>
  <c r="AF101" i="2"/>
  <c r="BM101" i="3" s="1"/>
  <c r="AF100" i="2"/>
  <c r="BM100" i="3" s="1"/>
  <c r="AF99" i="2"/>
  <c r="BM99" i="3" s="1"/>
  <c r="AF98" i="2"/>
  <c r="BM98" i="3" s="1"/>
  <c r="AF97" i="2"/>
  <c r="BM97" i="3" s="1"/>
  <c r="AF96" i="2"/>
  <c r="BM96" i="3" s="1"/>
  <c r="AF95" i="2"/>
  <c r="BM95" i="3" s="1"/>
  <c r="AF94" i="2"/>
  <c r="BM94" i="3" s="1"/>
  <c r="AF93" i="2"/>
  <c r="BM93" i="3" s="1"/>
  <c r="AF92" i="2"/>
  <c r="BM92" i="3" s="1"/>
  <c r="AF91" i="2"/>
  <c r="BM91" i="3" s="1"/>
  <c r="AF90" i="2"/>
  <c r="BM90" i="3" s="1"/>
  <c r="AF89" i="2"/>
  <c r="BM89" i="3" s="1"/>
  <c r="AF88" i="2"/>
  <c r="BM88" i="3" s="1"/>
  <c r="AF87" i="2"/>
  <c r="BM87" i="3" s="1"/>
  <c r="AF86" i="2"/>
  <c r="BM86" i="3" s="1"/>
  <c r="AF85" i="2"/>
  <c r="BM85" i="3" s="1"/>
  <c r="AF84" i="2"/>
  <c r="BM84" i="3" s="1"/>
  <c r="AF83" i="2"/>
  <c r="BM83" i="3" s="1"/>
  <c r="AF82" i="2"/>
  <c r="BM82" i="3" s="1"/>
  <c r="AF81" i="2"/>
  <c r="BM81" i="3" s="1"/>
  <c r="AF80" i="2"/>
  <c r="BM80" i="3" s="1"/>
  <c r="AF79" i="2"/>
  <c r="BM79" i="3" s="1"/>
  <c r="AF78" i="2"/>
  <c r="BM78" i="3" s="1"/>
  <c r="AF77" i="2"/>
  <c r="BM77" i="3" s="1"/>
  <c r="AF76" i="2"/>
  <c r="BM76" i="3" s="1"/>
  <c r="AF75" i="2"/>
  <c r="BM75" i="3" s="1"/>
  <c r="AF74" i="2"/>
  <c r="BM74" i="3" s="1"/>
  <c r="AF73" i="2"/>
  <c r="BM73" i="3" s="1"/>
  <c r="AF72" i="2"/>
  <c r="BM72" i="3" s="1"/>
  <c r="AF71" i="2"/>
  <c r="BM71" i="3" s="1"/>
  <c r="AF70" i="2"/>
  <c r="BM70" i="3" s="1"/>
  <c r="AF69" i="2"/>
  <c r="BM69" i="3" s="1"/>
  <c r="AF68" i="2"/>
  <c r="BM68" i="3" s="1"/>
  <c r="AF67" i="2"/>
  <c r="BM67" i="3" s="1"/>
  <c r="AF66" i="2"/>
  <c r="BM66" i="3" s="1"/>
  <c r="AF65" i="2"/>
  <c r="BM65" i="3" s="1"/>
  <c r="AF64" i="2"/>
  <c r="BM64" i="3" s="1"/>
  <c r="AF63" i="2"/>
  <c r="BM63" i="3" s="1"/>
  <c r="AF62" i="2"/>
  <c r="BM62" i="3" s="1"/>
  <c r="AF61" i="2"/>
  <c r="BM61" i="3" s="1"/>
  <c r="AF60" i="2"/>
  <c r="BM60" i="3" s="1"/>
  <c r="AF59" i="2"/>
  <c r="BM59" i="3" s="1"/>
  <c r="AF58" i="2"/>
  <c r="BM58" i="3" s="1"/>
  <c r="AF57" i="2"/>
  <c r="BM57" i="3" s="1"/>
  <c r="AF56" i="2"/>
  <c r="BM56" i="3" s="1"/>
  <c r="AF55" i="2"/>
  <c r="BM55" i="3" s="1"/>
  <c r="AF54" i="2"/>
  <c r="BM54" i="3" s="1"/>
  <c r="AF53" i="2"/>
  <c r="BM53" i="3" s="1"/>
  <c r="AF52" i="2"/>
  <c r="BM52" i="3" s="1"/>
  <c r="AF51" i="2"/>
  <c r="BM51" i="3" s="1"/>
  <c r="AF50" i="2"/>
  <c r="BM50" i="3" s="1"/>
  <c r="AF49" i="2"/>
  <c r="BM49" i="3" s="1"/>
  <c r="AF48" i="2"/>
  <c r="BM48" i="3" s="1"/>
  <c r="AF47" i="2"/>
  <c r="BM47" i="3" s="1"/>
  <c r="AF46" i="2"/>
  <c r="BM46" i="3" s="1"/>
  <c r="AF45" i="2"/>
  <c r="BM45" i="3" s="1"/>
  <c r="AF44" i="2"/>
  <c r="BM44" i="3" s="1"/>
  <c r="AF43" i="2"/>
  <c r="BM43" i="3" s="1"/>
  <c r="AF42" i="2"/>
  <c r="BM42" i="3" s="1"/>
  <c r="AF41" i="2"/>
  <c r="BM41" i="3" s="1"/>
  <c r="AF40" i="2"/>
  <c r="BM40" i="3" s="1"/>
  <c r="AF39" i="2"/>
  <c r="BM39" i="3" s="1"/>
  <c r="AF38" i="2"/>
  <c r="BM38" i="3" s="1"/>
  <c r="AF37" i="2"/>
  <c r="BM37" i="3" s="1"/>
  <c r="AF36" i="2"/>
  <c r="BM36" i="3" s="1"/>
  <c r="AF35" i="2"/>
  <c r="BM35" i="3" s="1"/>
  <c r="AF34" i="2"/>
  <c r="BM34" i="3" s="1"/>
  <c r="AF33" i="2"/>
  <c r="BM33" i="3" s="1"/>
  <c r="AF32" i="2"/>
  <c r="BM32" i="3" s="1"/>
  <c r="AF31" i="2"/>
  <c r="BM31" i="3" s="1"/>
  <c r="AF30" i="2"/>
  <c r="BM30" i="3" s="1"/>
  <c r="AF29" i="2"/>
  <c r="BM29" i="3" s="1"/>
  <c r="AF28" i="2"/>
  <c r="BM28" i="3" s="1"/>
  <c r="AF27" i="2"/>
  <c r="BM27" i="3" s="1"/>
  <c r="AF26" i="2"/>
  <c r="BM26" i="3" s="1"/>
  <c r="AF25" i="2"/>
  <c r="BM25" i="3" s="1"/>
  <c r="AF24" i="2"/>
  <c r="BM24" i="3" s="1"/>
  <c r="AF23" i="2"/>
  <c r="BM23" i="3" s="1"/>
  <c r="AF22" i="2"/>
  <c r="BM22" i="3" s="1"/>
  <c r="AF21" i="2"/>
  <c r="BM21" i="3" s="1"/>
  <c r="AF20" i="2"/>
  <c r="BM20" i="3" s="1"/>
  <c r="AF19" i="2"/>
  <c r="BM19" i="3" s="1"/>
  <c r="AF18" i="2"/>
  <c r="BM18" i="3" s="1"/>
  <c r="AF17" i="2"/>
  <c r="BM17" i="3" s="1"/>
  <c r="AF16" i="2"/>
  <c r="BM16" i="3" s="1"/>
  <c r="AF15" i="2"/>
  <c r="BM15" i="3" s="1"/>
  <c r="AF14" i="2"/>
  <c r="BM14" i="3" s="1"/>
  <c r="AF13" i="2"/>
  <c r="BM13" i="3" s="1"/>
  <c r="AF12" i="2"/>
  <c r="BM12" i="3" s="1"/>
  <c r="AF11" i="2"/>
  <c r="BM11" i="3" s="1"/>
  <c r="AF10" i="2"/>
  <c r="BM10" i="3" s="1"/>
  <c r="AF9" i="2"/>
  <c r="BM9" i="3" s="1"/>
  <c r="AF8" i="2"/>
  <c r="BM8" i="3" s="1"/>
  <c r="AF7" i="2"/>
  <c r="BM7" i="3" s="1"/>
  <c r="AF6" i="2"/>
  <c r="BM6" i="3" s="1"/>
  <c r="AF5" i="2"/>
  <c r="BM5" i="3" s="1"/>
  <c r="AF4" i="2"/>
  <c r="BM4" i="3" s="1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AH60" i="1"/>
  <c r="AH59" i="1"/>
  <c r="AH58" i="1"/>
  <c r="AH57" i="1"/>
  <c r="AH56" i="1"/>
  <c r="AH55" i="1"/>
  <c r="AH54" i="1"/>
  <c r="AH53" i="1"/>
  <c r="AH52" i="1"/>
  <c r="AH51" i="1"/>
  <c r="AH50" i="1"/>
  <c r="AH49" i="1"/>
  <c r="AH48" i="1"/>
  <c r="AH47" i="1"/>
  <c r="AH46" i="1"/>
  <c r="AH45" i="1"/>
  <c r="AH44" i="1"/>
  <c r="AH43" i="1"/>
  <c r="AH42" i="1"/>
  <c r="AH41" i="1"/>
  <c r="AH40" i="1"/>
  <c r="AH39" i="1"/>
  <c r="AH38" i="1"/>
  <c r="AH37" i="1"/>
  <c r="AH36" i="1"/>
  <c r="AH35" i="1"/>
  <c r="AH34" i="1"/>
  <c r="AH33" i="1"/>
  <c r="AH32" i="1"/>
  <c r="AH31" i="1"/>
  <c r="AH30" i="1"/>
  <c r="AH29" i="1"/>
  <c r="AH28" i="1"/>
  <c r="AH27" i="1"/>
  <c r="AH26" i="1"/>
  <c r="AH25" i="1"/>
  <c r="AH24" i="1"/>
  <c r="AH23" i="1"/>
  <c r="AH22" i="1"/>
  <c r="AH21" i="1"/>
  <c r="AH20" i="1"/>
  <c r="AH19" i="1"/>
  <c r="AH18" i="1"/>
  <c r="AH17" i="1"/>
  <c r="AH16" i="1"/>
  <c r="AH15" i="1"/>
  <c r="AH14" i="1"/>
  <c r="AH13" i="1"/>
  <c r="AH12" i="1"/>
  <c r="AH11" i="1"/>
  <c r="AH10" i="1"/>
  <c r="AH9" i="1"/>
  <c r="AH8" i="1"/>
  <c r="AH7" i="1"/>
  <c r="AH6" i="1"/>
  <c r="AH5" i="1"/>
  <c r="AH4" i="1"/>
  <c r="AD60" i="1"/>
  <c r="AD59" i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  <c r="AD7" i="1"/>
  <c r="AD6" i="1"/>
  <c r="AD5" i="1"/>
  <c r="AD4" i="1"/>
  <c r="CG150" i="3" l="1"/>
  <c r="BR150" i="3"/>
  <c r="BW150" i="3"/>
  <c r="BM150" i="3"/>
  <c r="CB150" i="3"/>
  <c r="AF150" i="2"/>
  <c r="AU150" i="2"/>
  <c r="F150" i="2"/>
  <c r="AZ150" i="2"/>
  <c r="AK150" i="2"/>
  <c r="BE150" i="2"/>
  <c r="AP150" i="2"/>
  <c r="Z60" i="1"/>
  <c r="Z146" i="3" s="1"/>
  <c r="Z59" i="1"/>
  <c r="Z145" i="3" s="1"/>
  <c r="Z58" i="1"/>
  <c r="Z143" i="3" s="1"/>
  <c r="Z57" i="1"/>
  <c r="Z142" i="3" s="1"/>
  <c r="Z56" i="1"/>
  <c r="Z141" i="3" s="1"/>
  <c r="Z55" i="1"/>
  <c r="Z138" i="3" s="1"/>
  <c r="Z54" i="1"/>
  <c r="Z134" i="3" s="1"/>
  <c r="Z53" i="1"/>
  <c r="Z133" i="3" s="1"/>
  <c r="Z52" i="1"/>
  <c r="Z130" i="3" s="1"/>
  <c r="Z51" i="1"/>
  <c r="Z129" i="3" s="1"/>
  <c r="Z50" i="1"/>
  <c r="Z127" i="3" s="1"/>
  <c r="Z49" i="1"/>
  <c r="Z126" i="3" s="1"/>
  <c r="Z48" i="1"/>
  <c r="Z125" i="3" s="1"/>
  <c r="Z47" i="1"/>
  <c r="Z123" i="3" s="1"/>
  <c r="Z46" i="1"/>
  <c r="Z121" i="3" s="1"/>
  <c r="Z45" i="1"/>
  <c r="Z118" i="3" s="1"/>
  <c r="Z44" i="1"/>
  <c r="Z116" i="3" s="1"/>
  <c r="Z43" i="1"/>
  <c r="Z111" i="3" s="1"/>
  <c r="Z42" i="1"/>
  <c r="Z109" i="3" s="1"/>
  <c r="Z41" i="1"/>
  <c r="Z108" i="3" s="1"/>
  <c r="Z40" i="1"/>
  <c r="Z106" i="3" s="1"/>
  <c r="Z39" i="1"/>
  <c r="Z103" i="3" s="1"/>
  <c r="Z38" i="1"/>
  <c r="Z101" i="3" s="1"/>
  <c r="Z37" i="1"/>
  <c r="Z98" i="3" s="1"/>
  <c r="Z36" i="1"/>
  <c r="Z94" i="3" s="1"/>
  <c r="Z35" i="1"/>
  <c r="Z91" i="3" s="1"/>
  <c r="Z34" i="1"/>
  <c r="Z89" i="3" s="1"/>
  <c r="Z33" i="1"/>
  <c r="Z86" i="3" s="1"/>
  <c r="Z32" i="1"/>
  <c r="Z84" i="3" s="1"/>
  <c r="Z31" i="1"/>
  <c r="Z80" i="3" s="1"/>
  <c r="Z30" i="1"/>
  <c r="Z76" i="3" s="1"/>
  <c r="Z29" i="1"/>
  <c r="Z73" i="3" s="1"/>
  <c r="Z28" i="1"/>
  <c r="Z70" i="3" s="1"/>
  <c r="Z27" i="1"/>
  <c r="Z67" i="3" s="1"/>
  <c r="Z26" i="1"/>
  <c r="Z63" i="3" s="1"/>
  <c r="Z25" i="1"/>
  <c r="Z62" i="3" s="1"/>
  <c r="Z24" i="1"/>
  <c r="Z59" i="3" s="1"/>
  <c r="Z23" i="1"/>
  <c r="Z57" i="3" s="1"/>
  <c r="Z22" i="1"/>
  <c r="Z55" i="3" s="1"/>
  <c r="Z21" i="1"/>
  <c r="Z51" i="3" s="1"/>
  <c r="Z20" i="1"/>
  <c r="Z47" i="3" s="1"/>
  <c r="Z19" i="1"/>
  <c r="Z44" i="3" s="1"/>
  <c r="Z18" i="1"/>
  <c r="Z40" i="3" s="1"/>
  <c r="Z17" i="1"/>
  <c r="Z37" i="3" s="1"/>
  <c r="Z16" i="1"/>
  <c r="Z34" i="3" s="1"/>
  <c r="Z15" i="1"/>
  <c r="Z32" i="3" s="1"/>
  <c r="Z14" i="1"/>
  <c r="Z30" i="3" s="1"/>
  <c r="Z13" i="1"/>
  <c r="Z28" i="3" s="1"/>
  <c r="Z12" i="1"/>
  <c r="Z22" i="3" s="1"/>
  <c r="Z11" i="1"/>
  <c r="Z18" i="3" s="1"/>
  <c r="Z10" i="1"/>
  <c r="Z16" i="3" s="1"/>
  <c r="Z9" i="1"/>
  <c r="Z15" i="3" s="1"/>
  <c r="Z8" i="1"/>
  <c r="Z13" i="3" s="1"/>
  <c r="Z7" i="1"/>
  <c r="Z12" i="3" s="1"/>
  <c r="Z6" i="1"/>
  <c r="Z9" i="3" s="1"/>
  <c r="Z5" i="1"/>
  <c r="Z6" i="3" s="1"/>
  <c r="Z4" i="1"/>
  <c r="Z4" i="3" s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E147" i="4"/>
  <c r="E146" i="4"/>
  <c r="E145" i="4"/>
  <c r="E144" i="4"/>
  <c r="E143" i="4"/>
  <c r="E142" i="4"/>
  <c r="E141" i="4"/>
  <c r="E140" i="4"/>
  <c r="E139" i="4"/>
  <c r="E138" i="4"/>
  <c r="E137" i="4"/>
  <c r="E136" i="4"/>
  <c r="E135" i="4"/>
  <c r="E134" i="4"/>
  <c r="E133" i="4"/>
  <c r="E132" i="4"/>
  <c r="E131" i="4"/>
  <c r="E130" i="4"/>
  <c r="E129" i="4"/>
  <c r="E128" i="4"/>
  <c r="E127" i="4"/>
  <c r="E126" i="4"/>
  <c r="E125" i="4"/>
  <c r="E124" i="4"/>
  <c r="E123" i="4"/>
  <c r="E122" i="4"/>
  <c r="E121" i="4"/>
  <c r="E120" i="4"/>
  <c r="E119" i="4"/>
  <c r="E118" i="4"/>
  <c r="E117" i="4"/>
  <c r="E116" i="4"/>
  <c r="E115" i="4"/>
  <c r="E114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I5" i="2" s="1"/>
  <c r="E2" i="4"/>
  <c r="Z150" i="3" l="1"/>
  <c r="I125" i="2"/>
  <c r="I58" i="2"/>
  <c r="I129" i="2"/>
  <c r="I108" i="2"/>
  <c r="I28" i="2"/>
  <c r="I29" i="2"/>
  <c r="I141" i="2"/>
  <c r="I133" i="2"/>
  <c r="AM149" i="3"/>
  <c r="AM148" i="3"/>
  <c r="AM147" i="3"/>
  <c r="AM146" i="3"/>
  <c r="AM145" i="3"/>
  <c r="AM144" i="3"/>
  <c r="AM143" i="3"/>
  <c r="AM142" i="3"/>
  <c r="AM141" i="3"/>
  <c r="AM140" i="3"/>
  <c r="AM139" i="3"/>
  <c r="AM138" i="3"/>
  <c r="AM137" i="3"/>
  <c r="AM136" i="3"/>
  <c r="AM135" i="3"/>
  <c r="AM134" i="3"/>
  <c r="AM133" i="3"/>
  <c r="AM132" i="3"/>
  <c r="AM131" i="3"/>
  <c r="AM130" i="3"/>
  <c r="AM129" i="3"/>
  <c r="AM128" i="3"/>
  <c r="AM127" i="3"/>
  <c r="AM126" i="3"/>
  <c r="AM125" i="3"/>
  <c r="AM124" i="3"/>
  <c r="AM123" i="3"/>
  <c r="AM122" i="3"/>
  <c r="AM121" i="3"/>
  <c r="AM120" i="3"/>
  <c r="AM119" i="3"/>
  <c r="AM118" i="3"/>
  <c r="AM117" i="3"/>
  <c r="AM116" i="3"/>
  <c r="AM115" i="3"/>
  <c r="AM114" i="3"/>
  <c r="AM113" i="3"/>
  <c r="AM112" i="3"/>
  <c r="AM111" i="3"/>
  <c r="AM110" i="3"/>
  <c r="AM109" i="3"/>
  <c r="AM108" i="3"/>
  <c r="AM107" i="3"/>
  <c r="AM106" i="3"/>
  <c r="AM105" i="3"/>
  <c r="AM104" i="3"/>
  <c r="AM103" i="3"/>
  <c r="AM102" i="3"/>
  <c r="AM101" i="3"/>
  <c r="AM100" i="3"/>
  <c r="AM99" i="3"/>
  <c r="AM98" i="3"/>
  <c r="AM97" i="3"/>
  <c r="AM96" i="3"/>
  <c r="AM95" i="3"/>
  <c r="AM94" i="3"/>
  <c r="AM93" i="3"/>
  <c r="AM92" i="3"/>
  <c r="AM91" i="3"/>
  <c r="AM90" i="3"/>
  <c r="AM89" i="3"/>
  <c r="AM88" i="3"/>
  <c r="AM87" i="3"/>
  <c r="AM86" i="3"/>
  <c r="AM85" i="3"/>
  <c r="AM84" i="3"/>
  <c r="AM83" i="3"/>
  <c r="AM82" i="3"/>
  <c r="AM81" i="3"/>
  <c r="AM80" i="3"/>
  <c r="AM79" i="3"/>
  <c r="AM78" i="3"/>
  <c r="AM77" i="3"/>
  <c r="AM76" i="3"/>
  <c r="AM75" i="3"/>
  <c r="AM74" i="3"/>
  <c r="AM73" i="3"/>
  <c r="AM72" i="3"/>
  <c r="AM71" i="3"/>
  <c r="AM70" i="3"/>
  <c r="AM69" i="3"/>
  <c r="AM68" i="3"/>
  <c r="AM67" i="3"/>
  <c r="AM66" i="3"/>
  <c r="AM65" i="3"/>
  <c r="AM64" i="3"/>
  <c r="AM63" i="3"/>
  <c r="AM62" i="3"/>
  <c r="AM61" i="3"/>
  <c r="AM60" i="3"/>
  <c r="AM59" i="3"/>
  <c r="AM58" i="3"/>
  <c r="AM57" i="3"/>
  <c r="AM56" i="3"/>
  <c r="AM55" i="3"/>
  <c r="AM54" i="3"/>
  <c r="AM53" i="3"/>
  <c r="AM52" i="3"/>
  <c r="AM51" i="3"/>
  <c r="AM50" i="3"/>
  <c r="AM49" i="3"/>
  <c r="AM48" i="3"/>
  <c r="AM47" i="3"/>
  <c r="AM46" i="3"/>
  <c r="AM45" i="3"/>
  <c r="AM44" i="3"/>
  <c r="AM43" i="3"/>
  <c r="AM42" i="3"/>
  <c r="AM41" i="3"/>
  <c r="AM40" i="3"/>
  <c r="AM39" i="3"/>
  <c r="AM38" i="3"/>
  <c r="AM37" i="3"/>
  <c r="AM36" i="3"/>
  <c r="AM35" i="3"/>
  <c r="AM34" i="3"/>
  <c r="AM33" i="3"/>
  <c r="AM32" i="3"/>
  <c r="AM31" i="3"/>
  <c r="AM30" i="3"/>
  <c r="AM29" i="3"/>
  <c r="AM28" i="3"/>
  <c r="AM27" i="3"/>
  <c r="AM26" i="3"/>
  <c r="AM25" i="3"/>
  <c r="AM24" i="3"/>
  <c r="AM23" i="3"/>
  <c r="AM22" i="3"/>
  <c r="AM21" i="3"/>
  <c r="AM20" i="3"/>
  <c r="AM19" i="3"/>
  <c r="AM18" i="3"/>
  <c r="AM17" i="3"/>
  <c r="AM16" i="3"/>
  <c r="AM15" i="3"/>
  <c r="AM14" i="3"/>
  <c r="AM13" i="3"/>
  <c r="AM12" i="3"/>
  <c r="AM11" i="3"/>
  <c r="AM10" i="3"/>
  <c r="AM9" i="3"/>
  <c r="AM8" i="3"/>
  <c r="AM7" i="3"/>
  <c r="AM6" i="3"/>
  <c r="AM5" i="3"/>
  <c r="AM4" i="3"/>
  <c r="N146" i="3"/>
  <c r="N145" i="3"/>
  <c r="N143" i="3"/>
  <c r="N142" i="3"/>
  <c r="N141" i="3"/>
  <c r="N138" i="3"/>
  <c r="N134" i="3"/>
  <c r="N133" i="3"/>
  <c r="N130" i="3"/>
  <c r="N129" i="3"/>
  <c r="N127" i="3"/>
  <c r="N126" i="3"/>
  <c r="N125" i="3"/>
  <c r="N123" i="3"/>
  <c r="N121" i="3"/>
  <c r="N118" i="3"/>
  <c r="N116" i="3"/>
  <c r="N111" i="3"/>
  <c r="N109" i="3"/>
  <c r="N108" i="3"/>
  <c r="N106" i="3"/>
  <c r="N103" i="3"/>
  <c r="N101" i="3"/>
  <c r="N98" i="3"/>
  <c r="N94" i="3"/>
  <c r="N91" i="3"/>
  <c r="N89" i="3"/>
  <c r="N86" i="3"/>
  <c r="N84" i="3"/>
  <c r="N80" i="3"/>
  <c r="N76" i="3"/>
  <c r="N73" i="3"/>
  <c r="N70" i="3"/>
  <c r="N67" i="3"/>
  <c r="N63" i="3"/>
  <c r="N62" i="3"/>
  <c r="N59" i="3"/>
  <c r="N57" i="3"/>
  <c r="N55" i="3"/>
  <c r="N51" i="3"/>
  <c r="N47" i="3"/>
  <c r="N44" i="3"/>
  <c r="N40" i="3"/>
  <c r="N37" i="3"/>
  <c r="N34" i="3"/>
  <c r="N32" i="3"/>
  <c r="N30" i="3"/>
  <c r="N28" i="3"/>
  <c r="N22" i="3"/>
  <c r="N18" i="3"/>
  <c r="N16" i="3"/>
  <c r="N15" i="3"/>
  <c r="N13" i="3"/>
  <c r="N12" i="3"/>
  <c r="N9" i="3"/>
  <c r="N6" i="3"/>
  <c r="N4" i="3"/>
  <c r="AH146" i="3"/>
  <c r="AH145" i="3"/>
  <c r="AH143" i="3"/>
  <c r="AH142" i="3"/>
  <c r="AH141" i="3"/>
  <c r="AH138" i="3"/>
  <c r="AH134" i="3"/>
  <c r="AH133" i="3"/>
  <c r="AH130" i="3"/>
  <c r="AH129" i="3"/>
  <c r="AH127" i="3"/>
  <c r="AH126" i="3"/>
  <c r="AH125" i="3"/>
  <c r="AH123" i="3"/>
  <c r="AH121" i="3"/>
  <c r="AH118" i="3"/>
  <c r="AH116" i="3"/>
  <c r="AH111" i="3"/>
  <c r="AH109" i="3"/>
  <c r="AH108" i="3"/>
  <c r="AH106" i="3"/>
  <c r="AH103" i="3"/>
  <c r="AH101" i="3"/>
  <c r="AH98" i="3"/>
  <c r="AH94" i="3"/>
  <c r="AH91" i="3"/>
  <c r="AH89" i="3"/>
  <c r="AH86" i="3"/>
  <c r="AH84" i="3"/>
  <c r="AH80" i="3"/>
  <c r="AH76" i="3"/>
  <c r="AH73" i="3"/>
  <c r="AH70" i="3"/>
  <c r="AH67" i="3"/>
  <c r="AH63" i="3"/>
  <c r="AH62" i="3"/>
  <c r="AH59" i="3"/>
  <c r="AH57" i="3"/>
  <c r="AH55" i="3"/>
  <c r="AH51" i="3"/>
  <c r="AH47" i="3"/>
  <c r="AH44" i="3"/>
  <c r="AH40" i="3"/>
  <c r="AH37" i="3"/>
  <c r="AH34" i="3"/>
  <c r="AH32" i="3"/>
  <c r="AH30" i="3"/>
  <c r="AH28" i="3"/>
  <c r="AH22" i="3"/>
  <c r="AH18" i="3"/>
  <c r="AH16" i="3"/>
  <c r="AH15" i="3"/>
  <c r="AH13" i="3"/>
  <c r="AH12" i="3"/>
  <c r="AH9" i="3"/>
  <c r="AH6" i="3"/>
  <c r="AH4" i="3"/>
  <c r="AD146" i="3"/>
  <c r="AD145" i="3"/>
  <c r="AD143" i="3"/>
  <c r="AD142" i="3"/>
  <c r="AD141" i="3"/>
  <c r="AD138" i="3"/>
  <c r="AD134" i="3"/>
  <c r="AD133" i="3"/>
  <c r="AD130" i="3"/>
  <c r="AD129" i="3"/>
  <c r="AD127" i="3"/>
  <c r="AD126" i="3"/>
  <c r="AD125" i="3"/>
  <c r="AD123" i="3"/>
  <c r="AD121" i="3"/>
  <c r="AD118" i="3"/>
  <c r="AD116" i="3"/>
  <c r="AD111" i="3"/>
  <c r="AD109" i="3"/>
  <c r="AD108" i="3"/>
  <c r="AD106" i="3"/>
  <c r="AD103" i="3"/>
  <c r="AD101" i="3"/>
  <c r="AD98" i="3"/>
  <c r="AD94" i="3"/>
  <c r="AD91" i="3"/>
  <c r="AD89" i="3"/>
  <c r="AD86" i="3"/>
  <c r="AD84" i="3"/>
  <c r="AD80" i="3"/>
  <c r="AD76" i="3"/>
  <c r="AD73" i="3"/>
  <c r="AD70" i="3"/>
  <c r="AD67" i="3"/>
  <c r="AD63" i="3"/>
  <c r="AD62" i="3"/>
  <c r="AD59" i="3"/>
  <c r="AD57" i="3"/>
  <c r="AD55" i="3"/>
  <c r="AD51" i="3"/>
  <c r="AD47" i="3"/>
  <c r="AD44" i="3"/>
  <c r="AD40" i="3"/>
  <c r="AD37" i="3"/>
  <c r="AD34" i="3"/>
  <c r="AD32" i="3"/>
  <c r="AD30" i="3"/>
  <c r="AD28" i="3"/>
  <c r="AD22" i="3"/>
  <c r="AD18" i="3"/>
  <c r="AD16" i="3"/>
  <c r="AD15" i="3"/>
  <c r="AD13" i="3"/>
  <c r="AD12" i="3"/>
  <c r="AD9" i="3"/>
  <c r="AD6" i="3"/>
  <c r="AD4" i="3"/>
  <c r="AH150" i="3" l="1"/>
  <c r="AD150" i="3"/>
  <c r="N150" i="3"/>
  <c r="AM150" i="3"/>
  <c r="I146" i="2"/>
  <c r="I115" i="2"/>
  <c r="I143" i="2"/>
  <c r="I136" i="2"/>
  <c r="I93" i="2"/>
  <c r="I120" i="2"/>
  <c r="I119" i="2"/>
  <c r="I13" i="2"/>
  <c r="I22" i="2"/>
  <c r="I77" i="2"/>
  <c r="I104" i="2"/>
  <c r="I98" i="2"/>
  <c r="I96" i="2"/>
  <c r="I90" i="2"/>
  <c r="I88" i="2"/>
  <c r="I87" i="2"/>
  <c r="I82" i="2"/>
  <c r="I121" i="2"/>
  <c r="I80" i="2"/>
  <c r="I79" i="2"/>
  <c r="I74" i="2"/>
  <c r="I94" i="2"/>
  <c r="I72" i="2"/>
  <c r="I66" i="2"/>
  <c r="I85" i="2"/>
  <c r="I64" i="2"/>
  <c r="I86" i="2"/>
  <c r="I56" i="2"/>
  <c r="I55" i="2"/>
  <c r="I50" i="2"/>
  <c r="I19" i="2"/>
  <c r="I48" i="2"/>
  <c r="I42" i="2"/>
  <c r="I40" i="2"/>
  <c r="I39" i="2"/>
  <c r="I34" i="2"/>
  <c r="I32" i="2"/>
  <c r="I31" i="2"/>
  <c r="I24" i="2"/>
  <c r="I18" i="2"/>
  <c r="I113" i="2"/>
  <c r="I16" i="2"/>
  <c r="I15" i="2"/>
  <c r="I10" i="2"/>
  <c r="I59" i="2"/>
  <c r="I8" i="2"/>
  <c r="CJ149" i="3"/>
  <c r="CE149" i="3"/>
  <c r="BZ149" i="3"/>
  <c r="BU149" i="3"/>
  <c r="BP149" i="3"/>
  <c r="BK149" i="3"/>
  <c r="BE149" i="3"/>
  <c r="BD149" i="3"/>
  <c r="BC149" i="3"/>
  <c r="AW149" i="3"/>
  <c r="AV149" i="3"/>
  <c r="AU149" i="3"/>
  <c r="AK149" i="3"/>
  <c r="CJ148" i="3"/>
  <c r="CE148" i="3"/>
  <c r="BZ148" i="3"/>
  <c r="BU148" i="3"/>
  <c r="BP148" i="3"/>
  <c r="BK148" i="3"/>
  <c r="BE148" i="3"/>
  <c r="BD148" i="3"/>
  <c r="BC148" i="3"/>
  <c r="AW148" i="3"/>
  <c r="AV148" i="3"/>
  <c r="AU148" i="3"/>
  <c r="AK148" i="3"/>
  <c r="CJ147" i="3"/>
  <c r="CE147" i="3"/>
  <c r="BZ147" i="3"/>
  <c r="BU147" i="3"/>
  <c r="BP147" i="3"/>
  <c r="BK147" i="3"/>
  <c r="BE147" i="3"/>
  <c r="BD147" i="3"/>
  <c r="BC147" i="3"/>
  <c r="AW147" i="3"/>
  <c r="AV147" i="3"/>
  <c r="AU147" i="3"/>
  <c r="AK147" i="3"/>
  <c r="CJ146" i="3"/>
  <c r="CE146" i="3"/>
  <c r="BZ146" i="3"/>
  <c r="BU146" i="3"/>
  <c r="BP146" i="3"/>
  <c r="BK146" i="3"/>
  <c r="BE146" i="3"/>
  <c r="BD146" i="3"/>
  <c r="BC146" i="3"/>
  <c r="AW146" i="3"/>
  <c r="AV146" i="3"/>
  <c r="AU146" i="3"/>
  <c r="AK146" i="3"/>
  <c r="AF146" i="3"/>
  <c r="AB146" i="3"/>
  <c r="X146" i="3"/>
  <c r="S146" i="3"/>
  <c r="R146" i="3"/>
  <c r="Q146" i="3"/>
  <c r="P146" i="3"/>
  <c r="I146" i="3"/>
  <c r="H146" i="3"/>
  <c r="G146" i="3"/>
  <c r="F146" i="3"/>
  <c r="E146" i="3"/>
  <c r="D146" i="3"/>
  <c r="CJ145" i="3"/>
  <c r="CE145" i="3"/>
  <c r="BZ145" i="3"/>
  <c r="BU145" i="3"/>
  <c r="BP145" i="3"/>
  <c r="BK145" i="3"/>
  <c r="BE145" i="3"/>
  <c r="BD145" i="3"/>
  <c r="BC145" i="3"/>
  <c r="AW145" i="3"/>
  <c r="AV145" i="3"/>
  <c r="AU145" i="3"/>
  <c r="AK145" i="3"/>
  <c r="AF145" i="3"/>
  <c r="AB145" i="3"/>
  <c r="X145" i="3"/>
  <c r="S145" i="3"/>
  <c r="R145" i="3"/>
  <c r="Q145" i="3"/>
  <c r="P145" i="3"/>
  <c r="I145" i="3"/>
  <c r="H145" i="3"/>
  <c r="G145" i="3"/>
  <c r="F145" i="3"/>
  <c r="E145" i="3"/>
  <c r="D145" i="3"/>
  <c r="CJ144" i="3"/>
  <c r="CE144" i="3"/>
  <c r="BZ144" i="3"/>
  <c r="BU144" i="3"/>
  <c r="BP144" i="3"/>
  <c r="BK144" i="3"/>
  <c r="BE144" i="3"/>
  <c r="BD144" i="3"/>
  <c r="BC144" i="3"/>
  <c r="AW144" i="3"/>
  <c r="AV144" i="3"/>
  <c r="AU144" i="3"/>
  <c r="AK144" i="3"/>
  <c r="CJ143" i="3"/>
  <c r="CE143" i="3"/>
  <c r="BZ143" i="3"/>
  <c r="BU143" i="3"/>
  <c r="BP143" i="3"/>
  <c r="BK143" i="3"/>
  <c r="BE143" i="3"/>
  <c r="BD143" i="3"/>
  <c r="BC143" i="3"/>
  <c r="AW143" i="3"/>
  <c r="AV143" i="3"/>
  <c r="AU143" i="3"/>
  <c r="AK143" i="3"/>
  <c r="AF143" i="3"/>
  <c r="AB143" i="3"/>
  <c r="X143" i="3"/>
  <c r="S143" i="3"/>
  <c r="R143" i="3"/>
  <c r="Q143" i="3"/>
  <c r="P143" i="3"/>
  <c r="I143" i="3"/>
  <c r="H143" i="3"/>
  <c r="G143" i="3"/>
  <c r="F143" i="3"/>
  <c r="E143" i="3"/>
  <c r="D143" i="3"/>
  <c r="CJ142" i="3"/>
  <c r="CE142" i="3"/>
  <c r="BZ142" i="3"/>
  <c r="BU142" i="3"/>
  <c r="BP142" i="3"/>
  <c r="BK142" i="3"/>
  <c r="BE142" i="3"/>
  <c r="BD142" i="3"/>
  <c r="BC142" i="3"/>
  <c r="AW142" i="3"/>
  <c r="AV142" i="3"/>
  <c r="AU142" i="3"/>
  <c r="AK142" i="3"/>
  <c r="AF142" i="3"/>
  <c r="AB142" i="3"/>
  <c r="X142" i="3"/>
  <c r="S142" i="3"/>
  <c r="R142" i="3"/>
  <c r="Q142" i="3"/>
  <c r="P142" i="3"/>
  <c r="I142" i="3"/>
  <c r="H142" i="3"/>
  <c r="G142" i="3"/>
  <c r="F142" i="3"/>
  <c r="E142" i="3"/>
  <c r="D142" i="3"/>
  <c r="CJ141" i="3"/>
  <c r="CE141" i="3"/>
  <c r="BZ141" i="3"/>
  <c r="BU141" i="3"/>
  <c r="BP141" i="3"/>
  <c r="BK141" i="3"/>
  <c r="BE141" i="3"/>
  <c r="BD141" i="3"/>
  <c r="BC141" i="3"/>
  <c r="AW141" i="3"/>
  <c r="AV141" i="3"/>
  <c r="AU141" i="3"/>
  <c r="AK141" i="3"/>
  <c r="AF141" i="3"/>
  <c r="AB141" i="3"/>
  <c r="X141" i="3"/>
  <c r="S141" i="3"/>
  <c r="R141" i="3"/>
  <c r="Q141" i="3"/>
  <c r="P141" i="3"/>
  <c r="I141" i="3"/>
  <c r="H141" i="3"/>
  <c r="G141" i="3"/>
  <c r="F141" i="3"/>
  <c r="E141" i="3"/>
  <c r="D141" i="3"/>
  <c r="CJ140" i="3"/>
  <c r="CE140" i="3"/>
  <c r="BZ140" i="3"/>
  <c r="BU140" i="3"/>
  <c r="BP140" i="3"/>
  <c r="BK140" i="3"/>
  <c r="BE140" i="3"/>
  <c r="BD140" i="3"/>
  <c r="BC140" i="3"/>
  <c r="AW140" i="3"/>
  <c r="AV140" i="3"/>
  <c r="AU140" i="3"/>
  <c r="AK140" i="3"/>
  <c r="CJ139" i="3"/>
  <c r="CE139" i="3"/>
  <c r="BZ139" i="3"/>
  <c r="BU139" i="3"/>
  <c r="BP139" i="3"/>
  <c r="BK139" i="3"/>
  <c r="BE139" i="3"/>
  <c r="BD139" i="3"/>
  <c r="BC139" i="3"/>
  <c r="AW139" i="3"/>
  <c r="AV139" i="3"/>
  <c r="AU139" i="3"/>
  <c r="AK139" i="3"/>
  <c r="CJ138" i="3"/>
  <c r="CE138" i="3"/>
  <c r="BZ138" i="3"/>
  <c r="BU138" i="3"/>
  <c r="BP138" i="3"/>
  <c r="BK138" i="3"/>
  <c r="BE138" i="3"/>
  <c r="BD138" i="3"/>
  <c r="BC138" i="3"/>
  <c r="AW138" i="3"/>
  <c r="AV138" i="3"/>
  <c r="AU138" i="3"/>
  <c r="AK138" i="3"/>
  <c r="AF138" i="3"/>
  <c r="AB138" i="3"/>
  <c r="X138" i="3"/>
  <c r="S138" i="3"/>
  <c r="R138" i="3"/>
  <c r="Q138" i="3"/>
  <c r="P138" i="3"/>
  <c r="I138" i="3"/>
  <c r="H138" i="3"/>
  <c r="G138" i="3"/>
  <c r="F138" i="3"/>
  <c r="E138" i="3"/>
  <c r="D138" i="3"/>
  <c r="CJ137" i="3"/>
  <c r="CE137" i="3"/>
  <c r="BZ137" i="3"/>
  <c r="BU137" i="3"/>
  <c r="BP137" i="3"/>
  <c r="BK137" i="3"/>
  <c r="BE137" i="3"/>
  <c r="BD137" i="3"/>
  <c r="BC137" i="3"/>
  <c r="AW137" i="3"/>
  <c r="AV137" i="3"/>
  <c r="AU137" i="3"/>
  <c r="AK137" i="3"/>
  <c r="CJ136" i="3"/>
  <c r="CE136" i="3"/>
  <c r="BZ136" i="3"/>
  <c r="BU136" i="3"/>
  <c r="BP136" i="3"/>
  <c r="BK136" i="3"/>
  <c r="BE136" i="3"/>
  <c r="BD136" i="3"/>
  <c r="BC136" i="3"/>
  <c r="AW136" i="3"/>
  <c r="AV136" i="3"/>
  <c r="AU136" i="3"/>
  <c r="AK136" i="3"/>
  <c r="CJ135" i="3"/>
  <c r="CE135" i="3"/>
  <c r="BZ135" i="3"/>
  <c r="BU135" i="3"/>
  <c r="BP135" i="3"/>
  <c r="BK135" i="3"/>
  <c r="BE135" i="3"/>
  <c r="BD135" i="3"/>
  <c r="BC135" i="3"/>
  <c r="AW135" i="3"/>
  <c r="AV135" i="3"/>
  <c r="AU135" i="3"/>
  <c r="AK135" i="3"/>
  <c r="CJ134" i="3"/>
  <c r="CE134" i="3"/>
  <c r="BZ134" i="3"/>
  <c r="BU134" i="3"/>
  <c r="BP134" i="3"/>
  <c r="BK134" i="3"/>
  <c r="BE134" i="3"/>
  <c r="BD134" i="3"/>
  <c r="BC134" i="3"/>
  <c r="AW134" i="3"/>
  <c r="AV134" i="3"/>
  <c r="AU134" i="3"/>
  <c r="AK134" i="3"/>
  <c r="AF134" i="3"/>
  <c r="AB134" i="3"/>
  <c r="X134" i="3"/>
  <c r="S134" i="3"/>
  <c r="R134" i="3"/>
  <c r="Q134" i="3"/>
  <c r="P134" i="3"/>
  <c r="I134" i="3"/>
  <c r="H134" i="3"/>
  <c r="G134" i="3"/>
  <c r="F134" i="3"/>
  <c r="E134" i="3"/>
  <c r="D134" i="3"/>
  <c r="CJ133" i="3"/>
  <c r="CE133" i="3"/>
  <c r="BZ133" i="3"/>
  <c r="BU133" i="3"/>
  <c r="BP133" i="3"/>
  <c r="BK133" i="3"/>
  <c r="BE133" i="3"/>
  <c r="BD133" i="3"/>
  <c r="BC133" i="3"/>
  <c r="AW133" i="3"/>
  <c r="AV133" i="3"/>
  <c r="AU133" i="3"/>
  <c r="AK133" i="3"/>
  <c r="AF133" i="3"/>
  <c r="AB133" i="3"/>
  <c r="X133" i="3"/>
  <c r="S133" i="3"/>
  <c r="R133" i="3"/>
  <c r="Q133" i="3"/>
  <c r="P133" i="3"/>
  <c r="I133" i="3"/>
  <c r="H133" i="3"/>
  <c r="G133" i="3"/>
  <c r="F133" i="3"/>
  <c r="E133" i="3"/>
  <c r="D133" i="3"/>
  <c r="CJ132" i="3"/>
  <c r="CE132" i="3"/>
  <c r="BZ132" i="3"/>
  <c r="BU132" i="3"/>
  <c r="BP132" i="3"/>
  <c r="BK132" i="3"/>
  <c r="BE132" i="3"/>
  <c r="BD132" i="3"/>
  <c r="BC132" i="3"/>
  <c r="AW132" i="3"/>
  <c r="AV132" i="3"/>
  <c r="AU132" i="3"/>
  <c r="AK132" i="3"/>
  <c r="CJ131" i="3"/>
  <c r="CE131" i="3"/>
  <c r="BZ131" i="3"/>
  <c r="BU131" i="3"/>
  <c r="BP131" i="3"/>
  <c r="BK131" i="3"/>
  <c r="BE131" i="3"/>
  <c r="BD131" i="3"/>
  <c r="BC131" i="3"/>
  <c r="AW131" i="3"/>
  <c r="AV131" i="3"/>
  <c r="AU131" i="3"/>
  <c r="AK131" i="3"/>
  <c r="CJ130" i="3"/>
  <c r="CE130" i="3"/>
  <c r="BZ130" i="3"/>
  <c r="BU130" i="3"/>
  <c r="BP130" i="3"/>
  <c r="BK130" i="3"/>
  <c r="BE130" i="3"/>
  <c r="BD130" i="3"/>
  <c r="BC130" i="3"/>
  <c r="AW130" i="3"/>
  <c r="AV130" i="3"/>
  <c r="AU130" i="3"/>
  <c r="AK130" i="3"/>
  <c r="AF130" i="3"/>
  <c r="AB130" i="3"/>
  <c r="X130" i="3"/>
  <c r="S130" i="3"/>
  <c r="R130" i="3"/>
  <c r="Q130" i="3"/>
  <c r="P130" i="3"/>
  <c r="I130" i="3"/>
  <c r="H130" i="3"/>
  <c r="G130" i="3"/>
  <c r="F130" i="3"/>
  <c r="E130" i="3"/>
  <c r="D130" i="3"/>
  <c r="CJ129" i="3"/>
  <c r="CE129" i="3"/>
  <c r="BZ129" i="3"/>
  <c r="BU129" i="3"/>
  <c r="BP129" i="3"/>
  <c r="BK129" i="3"/>
  <c r="BE129" i="3"/>
  <c r="BD129" i="3"/>
  <c r="BC129" i="3"/>
  <c r="AW129" i="3"/>
  <c r="AV129" i="3"/>
  <c r="AU129" i="3"/>
  <c r="AK129" i="3"/>
  <c r="AF129" i="3"/>
  <c r="AB129" i="3"/>
  <c r="X129" i="3"/>
  <c r="S129" i="3"/>
  <c r="R129" i="3"/>
  <c r="Q129" i="3"/>
  <c r="P129" i="3"/>
  <c r="I129" i="3"/>
  <c r="H129" i="3"/>
  <c r="G129" i="3"/>
  <c r="F129" i="3"/>
  <c r="E129" i="3"/>
  <c r="D129" i="3"/>
  <c r="CJ128" i="3"/>
  <c r="CE128" i="3"/>
  <c r="BZ128" i="3"/>
  <c r="BU128" i="3"/>
  <c r="BP128" i="3"/>
  <c r="BK128" i="3"/>
  <c r="BE128" i="3"/>
  <c r="BD128" i="3"/>
  <c r="BC128" i="3"/>
  <c r="AW128" i="3"/>
  <c r="AV128" i="3"/>
  <c r="AU128" i="3"/>
  <c r="AK128" i="3"/>
  <c r="CJ127" i="3"/>
  <c r="CE127" i="3"/>
  <c r="BZ127" i="3"/>
  <c r="BU127" i="3"/>
  <c r="BP127" i="3"/>
  <c r="BK127" i="3"/>
  <c r="BE127" i="3"/>
  <c r="BD127" i="3"/>
  <c r="BC127" i="3"/>
  <c r="AW127" i="3"/>
  <c r="AV127" i="3"/>
  <c r="AU127" i="3"/>
  <c r="AK127" i="3"/>
  <c r="AF127" i="3"/>
  <c r="AB127" i="3"/>
  <c r="X127" i="3"/>
  <c r="S127" i="3"/>
  <c r="R127" i="3"/>
  <c r="Q127" i="3"/>
  <c r="P127" i="3"/>
  <c r="I127" i="3"/>
  <c r="H127" i="3"/>
  <c r="G127" i="3"/>
  <c r="F127" i="3"/>
  <c r="E127" i="3"/>
  <c r="D127" i="3"/>
  <c r="CJ126" i="3"/>
  <c r="CE126" i="3"/>
  <c r="BZ126" i="3"/>
  <c r="BU126" i="3"/>
  <c r="BP126" i="3"/>
  <c r="BK126" i="3"/>
  <c r="BE126" i="3"/>
  <c r="BD126" i="3"/>
  <c r="BC126" i="3"/>
  <c r="AW126" i="3"/>
  <c r="AV126" i="3"/>
  <c r="AU126" i="3"/>
  <c r="AK126" i="3"/>
  <c r="AF126" i="3"/>
  <c r="AB126" i="3"/>
  <c r="X126" i="3"/>
  <c r="S126" i="3"/>
  <c r="R126" i="3"/>
  <c r="Q126" i="3"/>
  <c r="P126" i="3"/>
  <c r="I126" i="3"/>
  <c r="H126" i="3"/>
  <c r="G126" i="3"/>
  <c r="F126" i="3"/>
  <c r="E126" i="3"/>
  <c r="D126" i="3"/>
  <c r="CJ125" i="3"/>
  <c r="CE125" i="3"/>
  <c r="BZ125" i="3"/>
  <c r="BU125" i="3"/>
  <c r="BP125" i="3"/>
  <c r="BK125" i="3"/>
  <c r="BE125" i="3"/>
  <c r="BD125" i="3"/>
  <c r="BC125" i="3"/>
  <c r="AW125" i="3"/>
  <c r="AV125" i="3"/>
  <c r="AU125" i="3"/>
  <c r="AK125" i="3"/>
  <c r="AF125" i="3"/>
  <c r="AB125" i="3"/>
  <c r="X125" i="3"/>
  <c r="S125" i="3"/>
  <c r="R125" i="3"/>
  <c r="Q125" i="3"/>
  <c r="P125" i="3"/>
  <c r="I125" i="3"/>
  <c r="H125" i="3"/>
  <c r="G125" i="3"/>
  <c r="F125" i="3"/>
  <c r="E125" i="3"/>
  <c r="D125" i="3"/>
  <c r="CJ124" i="3"/>
  <c r="CE124" i="3"/>
  <c r="BZ124" i="3"/>
  <c r="BU124" i="3"/>
  <c r="BP124" i="3"/>
  <c r="BK124" i="3"/>
  <c r="BE124" i="3"/>
  <c r="BD124" i="3"/>
  <c r="BC124" i="3"/>
  <c r="AW124" i="3"/>
  <c r="AV124" i="3"/>
  <c r="AU124" i="3"/>
  <c r="AK124" i="3"/>
  <c r="CJ123" i="3"/>
  <c r="CE123" i="3"/>
  <c r="BZ123" i="3"/>
  <c r="BU123" i="3"/>
  <c r="BP123" i="3"/>
  <c r="BK123" i="3"/>
  <c r="BE123" i="3"/>
  <c r="BD123" i="3"/>
  <c r="BC123" i="3"/>
  <c r="AW123" i="3"/>
  <c r="AV123" i="3"/>
  <c r="AU123" i="3"/>
  <c r="AK123" i="3"/>
  <c r="AF123" i="3"/>
  <c r="AB123" i="3"/>
  <c r="X123" i="3"/>
  <c r="S123" i="3"/>
  <c r="R123" i="3"/>
  <c r="Q123" i="3"/>
  <c r="P123" i="3"/>
  <c r="I123" i="3"/>
  <c r="H123" i="3"/>
  <c r="G123" i="3"/>
  <c r="F123" i="3"/>
  <c r="E123" i="3"/>
  <c r="D123" i="3"/>
  <c r="CJ122" i="3"/>
  <c r="CE122" i="3"/>
  <c r="BZ122" i="3"/>
  <c r="BU122" i="3"/>
  <c r="BP122" i="3"/>
  <c r="BK122" i="3"/>
  <c r="BE122" i="3"/>
  <c r="BD122" i="3"/>
  <c r="BC122" i="3"/>
  <c r="AW122" i="3"/>
  <c r="AV122" i="3"/>
  <c r="AU122" i="3"/>
  <c r="AK122" i="3"/>
  <c r="CJ121" i="3"/>
  <c r="CE121" i="3"/>
  <c r="BZ121" i="3"/>
  <c r="BU121" i="3"/>
  <c r="BP121" i="3"/>
  <c r="BK121" i="3"/>
  <c r="BE121" i="3"/>
  <c r="BD121" i="3"/>
  <c r="BC121" i="3"/>
  <c r="AW121" i="3"/>
  <c r="AV121" i="3"/>
  <c r="AU121" i="3"/>
  <c r="AK121" i="3"/>
  <c r="AF121" i="3"/>
  <c r="AB121" i="3"/>
  <c r="X121" i="3"/>
  <c r="S121" i="3"/>
  <c r="R121" i="3"/>
  <c r="Q121" i="3"/>
  <c r="P121" i="3"/>
  <c r="I121" i="3"/>
  <c r="H121" i="3"/>
  <c r="G121" i="3"/>
  <c r="F121" i="3"/>
  <c r="E121" i="3"/>
  <c r="D121" i="3"/>
  <c r="CJ120" i="3"/>
  <c r="CE120" i="3"/>
  <c r="BZ120" i="3"/>
  <c r="BU120" i="3"/>
  <c r="BP120" i="3"/>
  <c r="BK120" i="3"/>
  <c r="BE120" i="3"/>
  <c r="BD120" i="3"/>
  <c r="BC120" i="3"/>
  <c r="AW120" i="3"/>
  <c r="AV120" i="3"/>
  <c r="AU120" i="3"/>
  <c r="AK120" i="3"/>
  <c r="CJ119" i="3"/>
  <c r="CE119" i="3"/>
  <c r="BZ119" i="3"/>
  <c r="BU119" i="3"/>
  <c r="BP119" i="3"/>
  <c r="BK119" i="3"/>
  <c r="BE119" i="3"/>
  <c r="BD119" i="3"/>
  <c r="BC119" i="3"/>
  <c r="AW119" i="3"/>
  <c r="AV119" i="3"/>
  <c r="AU119" i="3"/>
  <c r="AK119" i="3"/>
  <c r="CJ118" i="3"/>
  <c r="CE118" i="3"/>
  <c r="BZ118" i="3"/>
  <c r="BU118" i="3"/>
  <c r="BP118" i="3"/>
  <c r="BK118" i="3"/>
  <c r="BE118" i="3"/>
  <c r="BD118" i="3"/>
  <c r="BC118" i="3"/>
  <c r="AW118" i="3"/>
  <c r="AV118" i="3"/>
  <c r="AU118" i="3"/>
  <c r="AK118" i="3"/>
  <c r="AF118" i="3"/>
  <c r="AB118" i="3"/>
  <c r="X118" i="3"/>
  <c r="S118" i="3"/>
  <c r="R118" i="3"/>
  <c r="Q118" i="3"/>
  <c r="P118" i="3"/>
  <c r="I118" i="3"/>
  <c r="H118" i="3"/>
  <c r="G118" i="3"/>
  <c r="F118" i="3"/>
  <c r="E118" i="3"/>
  <c r="D118" i="3"/>
  <c r="CJ117" i="3"/>
  <c r="CE117" i="3"/>
  <c r="BZ117" i="3"/>
  <c r="BU117" i="3"/>
  <c r="BP117" i="3"/>
  <c r="BK117" i="3"/>
  <c r="BE117" i="3"/>
  <c r="BD117" i="3"/>
  <c r="BC117" i="3"/>
  <c r="AW117" i="3"/>
  <c r="AV117" i="3"/>
  <c r="AU117" i="3"/>
  <c r="AK117" i="3"/>
  <c r="CJ116" i="3"/>
  <c r="CE116" i="3"/>
  <c r="BZ116" i="3"/>
  <c r="BU116" i="3"/>
  <c r="BP116" i="3"/>
  <c r="BK116" i="3"/>
  <c r="BE116" i="3"/>
  <c r="BD116" i="3"/>
  <c r="BC116" i="3"/>
  <c r="AW116" i="3"/>
  <c r="AV116" i="3"/>
  <c r="AU116" i="3"/>
  <c r="AK116" i="3"/>
  <c r="AF116" i="3"/>
  <c r="AB116" i="3"/>
  <c r="X116" i="3"/>
  <c r="S116" i="3"/>
  <c r="R116" i="3"/>
  <c r="Q116" i="3"/>
  <c r="P116" i="3"/>
  <c r="I116" i="3"/>
  <c r="H116" i="3"/>
  <c r="G116" i="3"/>
  <c r="F116" i="3"/>
  <c r="E116" i="3"/>
  <c r="D116" i="3"/>
  <c r="CJ115" i="3"/>
  <c r="CE115" i="3"/>
  <c r="BZ115" i="3"/>
  <c r="BU115" i="3"/>
  <c r="BP115" i="3"/>
  <c r="BK115" i="3"/>
  <c r="BE115" i="3"/>
  <c r="BD115" i="3"/>
  <c r="BC115" i="3"/>
  <c r="AW115" i="3"/>
  <c r="AV115" i="3"/>
  <c r="AU115" i="3"/>
  <c r="AK115" i="3"/>
  <c r="CJ114" i="3"/>
  <c r="CE114" i="3"/>
  <c r="BZ114" i="3"/>
  <c r="BU114" i="3"/>
  <c r="BP114" i="3"/>
  <c r="BK114" i="3"/>
  <c r="BE114" i="3"/>
  <c r="BD114" i="3"/>
  <c r="BC114" i="3"/>
  <c r="AW114" i="3"/>
  <c r="AV114" i="3"/>
  <c r="AU114" i="3"/>
  <c r="AK114" i="3"/>
  <c r="CJ113" i="3"/>
  <c r="CE113" i="3"/>
  <c r="BZ113" i="3"/>
  <c r="BU113" i="3"/>
  <c r="BP113" i="3"/>
  <c r="BK113" i="3"/>
  <c r="BE113" i="3"/>
  <c r="BD113" i="3"/>
  <c r="BC113" i="3"/>
  <c r="AW113" i="3"/>
  <c r="AV113" i="3"/>
  <c r="AU113" i="3"/>
  <c r="AK113" i="3"/>
  <c r="CJ112" i="3"/>
  <c r="CE112" i="3"/>
  <c r="BZ112" i="3"/>
  <c r="BU112" i="3"/>
  <c r="BP112" i="3"/>
  <c r="BK112" i="3"/>
  <c r="BE112" i="3"/>
  <c r="BD112" i="3"/>
  <c r="BC112" i="3"/>
  <c r="AW112" i="3"/>
  <c r="AV112" i="3"/>
  <c r="AU112" i="3"/>
  <c r="AK112" i="3"/>
  <c r="CJ111" i="3"/>
  <c r="CE111" i="3"/>
  <c r="BZ111" i="3"/>
  <c r="BU111" i="3"/>
  <c r="BP111" i="3"/>
  <c r="BK111" i="3"/>
  <c r="BE111" i="3"/>
  <c r="BD111" i="3"/>
  <c r="BC111" i="3"/>
  <c r="AW111" i="3"/>
  <c r="AV111" i="3"/>
  <c r="AU111" i="3"/>
  <c r="AK111" i="3"/>
  <c r="AF111" i="3"/>
  <c r="AB111" i="3"/>
  <c r="X111" i="3"/>
  <c r="S111" i="3"/>
  <c r="R111" i="3"/>
  <c r="Q111" i="3"/>
  <c r="P111" i="3"/>
  <c r="I111" i="3"/>
  <c r="H111" i="3"/>
  <c r="G111" i="3"/>
  <c r="F111" i="3"/>
  <c r="E111" i="3"/>
  <c r="D111" i="3"/>
  <c r="CJ110" i="3"/>
  <c r="CE110" i="3"/>
  <c r="BZ110" i="3"/>
  <c r="BU110" i="3"/>
  <c r="BP110" i="3"/>
  <c r="BK110" i="3"/>
  <c r="BE110" i="3"/>
  <c r="BD110" i="3"/>
  <c r="BC110" i="3"/>
  <c r="AW110" i="3"/>
  <c r="AV110" i="3"/>
  <c r="AU110" i="3"/>
  <c r="AK110" i="3"/>
  <c r="CJ109" i="3"/>
  <c r="CE109" i="3"/>
  <c r="BZ109" i="3"/>
  <c r="BU109" i="3"/>
  <c r="BP109" i="3"/>
  <c r="BK109" i="3"/>
  <c r="BE109" i="3"/>
  <c r="BD109" i="3"/>
  <c r="BC109" i="3"/>
  <c r="AW109" i="3"/>
  <c r="AV109" i="3"/>
  <c r="AU109" i="3"/>
  <c r="AK109" i="3"/>
  <c r="AF109" i="3"/>
  <c r="AB109" i="3"/>
  <c r="X109" i="3"/>
  <c r="S109" i="3"/>
  <c r="R109" i="3"/>
  <c r="Q109" i="3"/>
  <c r="P109" i="3"/>
  <c r="I109" i="3"/>
  <c r="H109" i="3"/>
  <c r="G109" i="3"/>
  <c r="F109" i="3"/>
  <c r="E109" i="3"/>
  <c r="D109" i="3"/>
  <c r="CJ108" i="3"/>
  <c r="CE108" i="3"/>
  <c r="BZ108" i="3"/>
  <c r="BU108" i="3"/>
  <c r="BP108" i="3"/>
  <c r="BK108" i="3"/>
  <c r="BE108" i="3"/>
  <c r="BD108" i="3"/>
  <c r="BC108" i="3"/>
  <c r="AW108" i="3"/>
  <c r="AV108" i="3"/>
  <c r="AU108" i="3"/>
  <c r="AK108" i="3"/>
  <c r="AF108" i="3"/>
  <c r="AB108" i="3"/>
  <c r="X108" i="3"/>
  <c r="S108" i="3"/>
  <c r="R108" i="3"/>
  <c r="Q108" i="3"/>
  <c r="P108" i="3"/>
  <c r="I108" i="3"/>
  <c r="H108" i="3"/>
  <c r="G108" i="3"/>
  <c r="F108" i="3"/>
  <c r="E108" i="3"/>
  <c r="D108" i="3"/>
  <c r="CJ107" i="3"/>
  <c r="CE107" i="3"/>
  <c r="BZ107" i="3"/>
  <c r="BU107" i="3"/>
  <c r="BP107" i="3"/>
  <c r="BK107" i="3"/>
  <c r="BE107" i="3"/>
  <c r="BD107" i="3"/>
  <c r="BC107" i="3"/>
  <c r="AW107" i="3"/>
  <c r="AV107" i="3"/>
  <c r="AU107" i="3"/>
  <c r="AK107" i="3"/>
  <c r="CJ106" i="3"/>
  <c r="CE106" i="3"/>
  <c r="BZ106" i="3"/>
  <c r="BU106" i="3"/>
  <c r="BP106" i="3"/>
  <c r="BK106" i="3"/>
  <c r="BE106" i="3"/>
  <c r="BD106" i="3"/>
  <c r="BC106" i="3"/>
  <c r="AW106" i="3"/>
  <c r="AV106" i="3"/>
  <c r="AU106" i="3"/>
  <c r="AK106" i="3"/>
  <c r="AF106" i="3"/>
  <c r="AB106" i="3"/>
  <c r="X106" i="3"/>
  <c r="S106" i="3"/>
  <c r="R106" i="3"/>
  <c r="Q106" i="3"/>
  <c r="P106" i="3"/>
  <c r="I106" i="3"/>
  <c r="H106" i="3"/>
  <c r="G106" i="3"/>
  <c r="F106" i="3"/>
  <c r="E106" i="3"/>
  <c r="D106" i="3"/>
  <c r="CJ105" i="3"/>
  <c r="CE105" i="3"/>
  <c r="BZ105" i="3"/>
  <c r="BU105" i="3"/>
  <c r="BP105" i="3"/>
  <c r="BK105" i="3"/>
  <c r="BE105" i="3"/>
  <c r="BD105" i="3"/>
  <c r="BC105" i="3"/>
  <c r="AW105" i="3"/>
  <c r="AV105" i="3"/>
  <c r="AU105" i="3"/>
  <c r="AK105" i="3"/>
  <c r="CJ104" i="3"/>
  <c r="CE104" i="3"/>
  <c r="BZ104" i="3"/>
  <c r="BU104" i="3"/>
  <c r="BP104" i="3"/>
  <c r="BK104" i="3"/>
  <c r="BE104" i="3"/>
  <c r="BD104" i="3"/>
  <c r="BC104" i="3"/>
  <c r="AW104" i="3"/>
  <c r="AV104" i="3"/>
  <c r="AU104" i="3"/>
  <c r="AK104" i="3"/>
  <c r="CJ103" i="3"/>
  <c r="CE103" i="3"/>
  <c r="BZ103" i="3"/>
  <c r="BU103" i="3"/>
  <c r="BP103" i="3"/>
  <c r="BK103" i="3"/>
  <c r="BE103" i="3"/>
  <c r="BD103" i="3"/>
  <c r="BC103" i="3"/>
  <c r="AW103" i="3"/>
  <c r="AV103" i="3"/>
  <c r="AU103" i="3"/>
  <c r="AK103" i="3"/>
  <c r="AF103" i="3"/>
  <c r="AB103" i="3"/>
  <c r="X103" i="3"/>
  <c r="S103" i="3"/>
  <c r="R103" i="3"/>
  <c r="Q103" i="3"/>
  <c r="P103" i="3"/>
  <c r="I103" i="3"/>
  <c r="H103" i="3"/>
  <c r="G103" i="3"/>
  <c r="F103" i="3"/>
  <c r="E103" i="3"/>
  <c r="D103" i="3"/>
  <c r="CJ102" i="3"/>
  <c r="CE102" i="3"/>
  <c r="BZ102" i="3"/>
  <c r="BU102" i="3"/>
  <c r="BP102" i="3"/>
  <c r="BK102" i="3"/>
  <c r="BE102" i="3"/>
  <c r="BD102" i="3"/>
  <c r="BC102" i="3"/>
  <c r="AW102" i="3"/>
  <c r="AV102" i="3"/>
  <c r="AU102" i="3"/>
  <c r="AK102" i="3"/>
  <c r="CJ101" i="3"/>
  <c r="CE101" i="3"/>
  <c r="BZ101" i="3"/>
  <c r="BU101" i="3"/>
  <c r="BP101" i="3"/>
  <c r="BK101" i="3"/>
  <c r="BE101" i="3"/>
  <c r="BD101" i="3"/>
  <c r="BC101" i="3"/>
  <c r="AW101" i="3"/>
  <c r="AV101" i="3"/>
  <c r="AU101" i="3"/>
  <c r="AK101" i="3"/>
  <c r="AF101" i="3"/>
  <c r="AB101" i="3"/>
  <c r="X101" i="3"/>
  <c r="S101" i="3"/>
  <c r="R101" i="3"/>
  <c r="Q101" i="3"/>
  <c r="P101" i="3"/>
  <c r="I101" i="3"/>
  <c r="H101" i="3"/>
  <c r="G101" i="3"/>
  <c r="F101" i="3"/>
  <c r="E101" i="3"/>
  <c r="D101" i="3"/>
  <c r="CJ100" i="3"/>
  <c r="CE100" i="3"/>
  <c r="BZ100" i="3"/>
  <c r="BU100" i="3"/>
  <c r="BP100" i="3"/>
  <c r="BK100" i="3"/>
  <c r="BE100" i="3"/>
  <c r="BD100" i="3"/>
  <c r="BC100" i="3"/>
  <c r="AW100" i="3"/>
  <c r="AV100" i="3"/>
  <c r="AU100" i="3"/>
  <c r="AK100" i="3"/>
  <c r="CJ99" i="3"/>
  <c r="CE99" i="3"/>
  <c r="BZ99" i="3"/>
  <c r="BU99" i="3"/>
  <c r="BP99" i="3"/>
  <c r="BK99" i="3"/>
  <c r="BE99" i="3"/>
  <c r="BD99" i="3"/>
  <c r="BC99" i="3"/>
  <c r="AW99" i="3"/>
  <c r="AV99" i="3"/>
  <c r="AU99" i="3"/>
  <c r="AK99" i="3"/>
  <c r="CJ98" i="3"/>
  <c r="CE98" i="3"/>
  <c r="BZ98" i="3"/>
  <c r="BU98" i="3"/>
  <c r="BP98" i="3"/>
  <c r="BK98" i="3"/>
  <c r="BE98" i="3"/>
  <c r="BD98" i="3"/>
  <c r="BC98" i="3"/>
  <c r="AW98" i="3"/>
  <c r="AV98" i="3"/>
  <c r="AU98" i="3"/>
  <c r="AK98" i="3"/>
  <c r="AF98" i="3"/>
  <c r="AB98" i="3"/>
  <c r="X98" i="3"/>
  <c r="S98" i="3"/>
  <c r="R98" i="3"/>
  <c r="Q98" i="3"/>
  <c r="P98" i="3"/>
  <c r="I98" i="3"/>
  <c r="H98" i="3"/>
  <c r="G98" i="3"/>
  <c r="F98" i="3"/>
  <c r="E98" i="3"/>
  <c r="D98" i="3"/>
  <c r="CJ97" i="3"/>
  <c r="CE97" i="3"/>
  <c r="BZ97" i="3"/>
  <c r="BU97" i="3"/>
  <c r="BP97" i="3"/>
  <c r="BK97" i="3"/>
  <c r="BE97" i="3"/>
  <c r="BD97" i="3"/>
  <c r="BC97" i="3"/>
  <c r="AW97" i="3"/>
  <c r="AV97" i="3"/>
  <c r="AU97" i="3"/>
  <c r="AK97" i="3"/>
  <c r="CJ96" i="3"/>
  <c r="CE96" i="3"/>
  <c r="BZ96" i="3"/>
  <c r="BU96" i="3"/>
  <c r="BP96" i="3"/>
  <c r="BK96" i="3"/>
  <c r="BE96" i="3"/>
  <c r="BD96" i="3"/>
  <c r="BC96" i="3"/>
  <c r="AW96" i="3"/>
  <c r="AV96" i="3"/>
  <c r="AU96" i="3"/>
  <c r="AK96" i="3"/>
  <c r="CJ95" i="3"/>
  <c r="CE95" i="3"/>
  <c r="BZ95" i="3"/>
  <c r="BU95" i="3"/>
  <c r="BP95" i="3"/>
  <c r="BK95" i="3"/>
  <c r="BE95" i="3"/>
  <c r="BD95" i="3"/>
  <c r="BC95" i="3"/>
  <c r="AW95" i="3"/>
  <c r="AV95" i="3"/>
  <c r="AU95" i="3"/>
  <c r="AK95" i="3"/>
  <c r="CJ94" i="3"/>
  <c r="CE94" i="3"/>
  <c r="BZ94" i="3"/>
  <c r="BU94" i="3"/>
  <c r="BP94" i="3"/>
  <c r="BK94" i="3"/>
  <c r="BE94" i="3"/>
  <c r="BD94" i="3"/>
  <c r="BC94" i="3"/>
  <c r="AW94" i="3"/>
  <c r="AV94" i="3"/>
  <c r="AU94" i="3"/>
  <c r="AK94" i="3"/>
  <c r="AF94" i="3"/>
  <c r="AB94" i="3"/>
  <c r="X94" i="3"/>
  <c r="S94" i="3"/>
  <c r="R94" i="3"/>
  <c r="Q94" i="3"/>
  <c r="P94" i="3"/>
  <c r="I94" i="3"/>
  <c r="H94" i="3"/>
  <c r="G94" i="3"/>
  <c r="F94" i="3"/>
  <c r="E94" i="3"/>
  <c r="D94" i="3"/>
  <c r="CJ93" i="3"/>
  <c r="CE93" i="3"/>
  <c r="BZ93" i="3"/>
  <c r="BU93" i="3"/>
  <c r="BP93" i="3"/>
  <c r="BK93" i="3"/>
  <c r="BE93" i="3"/>
  <c r="BD93" i="3"/>
  <c r="BC93" i="3"/>
  <c r="AW93" i="3"/>
  <c r="AV93" i="3"/>
  <c r="AU93" i="3"/>
  <c r="AK93" i="3"/>
  <c r="CJ92" i="3"/>
  <c r="CE92" i="3"/>
  <c r="BZ92" i="3"/>
  <c r="BU92" i="3"/>
  <c r="BP92" i="3"/>
  <c r="BK92" i="3"/>
  <c r="BE92" i="3"/>
  <c r="BD92" i="3"/>
  <c r="BC92" i="3"/>
  <c r="AW92" i="3"/>
  <c r="AV92" i="3"/>
  <c r="AU92" i="3"/>
  <c r="AK92" i="3"/>
  <c r="CJ91" i="3"/>
  <c r="CE91" i="3"/>
  <c r="BZ91" i="3"/>
  <c r="BU91" i="3"/>
  <c r="BP91" i="3"/>
  <c r="BK91" i="3"/>
  <c r="BE91" i="3"/>
  <c r="BD91" i="3"/>
  <c r="BC91" i="3"/>
  <c r="AW91" i="3"/>
  <c r="AV91" i="3"/>
  <c r="AU91" i="3"/>
  <c r="AK91" i="3"/>
  <c r="AF91" i="3"/>
  <c r="AB91" i="3"/>
  <c r="X91" i="3"/>
  <c r="S91" i="3"/>
  <c r="R91" i="3"/>
  <c r="Q91" i="3"/>
  <c r="P91" i="3"/>
  <c r="I91" i="3"/>
  <c r="H91" i="3"/>
  <c r="G91" i="3"/>
  <c r="F91" i="3"/>
  <c r="E91" i="3"/>
  <c r="D91" i="3"/>
  <c r="CJ90" i="3"/>
  <c r="CE90" i="3"/>
  <c r="BZ90" i="3"/>
  <c r="BU90" i="3"/>
  <c r="BP90" i="3"/>
  <c r="BK90" i="3"/>
  <c r="BE90" i="3"/>
  <c r="BD90" i="3"/>
  <c r="BC90" i="3"/>
  <c r="AW90" i="3"/>
  <c r="AV90" i="3"/>
  <c r="AU90" i="3"/>
  <c r="AK90" i="3"/>
  <c r="CJ89" i="3"/>
  <c r="CE89" i="3"/>
  <c r="BZ89" i="3"/>
  <c r="BU89" i="3"/>
  <c r="BP89" i="3"/>
  <c r="BK89" i="3"/>
  <c r="BE89" i="3"/>
  <c r="BD89" i="3"/>
  <c r="BC89" i="3"/>
  <c r="AW89" i="3"/>
  <c r="AV89" i="3"/>
  <c r="AU89" i="3"/>
  <c r="AK89" i="3"/>
  <c r="AF89" i="3"/>
  <c r="AB89" i="3"/>
  <c r="X89" i="3"/>
  <c r="S89" i="3"/>
  <c r="R89" i="3"/>
  <c r="Q89" i="3"/>
  <c r="P89" i="3"/>
  <c r="I89" i="3"/>
  <c r="H89" i="3"/>
  <c r="G89" i="3"/>
  <c r="F89" i="3"/>
  <c r="E89" i="3"/>
  <c r="D89" i="3"/>
  <c r="CJ88" i="3"/>
  <c r="CE88" i="3"/>
  <c r="BZ88" i="3"/>
  <c r="BU88" i="3"/>
  <c r="BP88" i="3"/>
  <c r="BK88" i="3"/>
  <c r="BE88" i="3"/>
  <c r="BD88" i="3"/>
  <c r="BC88" i="3"/>
  <c r="AW88" i="3"/>
  <c r="AV88" i="3"/>
  <c r="AU88" i="3"/>
  <c r="AK88" i="3"/>
  <c r="CJ87" i="3"/>
  <c r="CE87" i="3"/>
  <c r="BZ87" i="3"/>
  <c r="BU87" i="3"/>
  <c r="BP87" i="3"/>
  <c r="BK87" i="3"/>
  <c r="BE87" i="3"/>
  <c r="BD87" i="3"/>
  <c r="BC87" i="3"/>
  <c r="AW87" i="3"/>
  <c r="AV87" i="3"/>
  <c r="AU87" i="3"/>
  <c r="AK87" i="3"/>
  <c r="CJ86" i="3"/>
  <c r="CE86" i="3"/>
  <c r="BZ86" i="3"/>
  <c r="BU86" i="3"/>
  <c r="BP86" i="3"/>
  <c r="BK86" i="3"/>
  <c r="BE86" i="3"/>
  <c r="BD86" i="3"/>
  <c r="BC86" i="3"/>
  <c r="AW86" i="3"/>
  <c r="AV86" i="3"/>
  <c r="AU86" i="3"/>
  <c r="AK86" i="3"/>
  <c r="AF86" i="3"/>
  <c r="AB86" i="3"/>
  <c r="X86" i="3"/>
  <c r="S86" i="3"/>
  <c r="R86" i="3"/>
  <c r="Q86" i="3"/>
  <c r="P86" i="3"/>
  <c r="I86" i="3"/>
  <c r="H86" i="3"/>
  <c r="G86" i="3"/>
  <c r="F86" i="3"/>
  <c r="E86" i="3"/>
  <c r="D86" i="3"/>
  <c r="CJ85" i="3"/>
  <c r="CE85" i="3"/>
  <c r="BZ85" i="3"/>
  <c r="BU85" i="3"/>
  <c r="BP85" i="3"/>
  <c r="BK85" i="3"/>
  <c r="BE85" i="3"/>
  <c r="BD85" i="3"/>
  <c r="BC85" i="3"/>
  <c r="AW85" i="3"/>
  <c r="AV85" i="3"/>
  <c r="AU85" i="3"/>
  <c r="AK85" i="3"/>
  <c r="CJ84" i="3"/>
  <c r="CE84" i="3"/>
  <c r="BZ84" i="3"/>
  <c r="BU84" i="3"/>
  <c r="BP84" i="3"/>
  <c r="BK84" i="3"/>
  <c r="BE84" i="3"/>
  <c r="BD84" i="3"/>
  <c r="BC84" i="3"/>
  <c r="AW84" i="3"/>
  <c r="AV84" i="3"/>
  <c r="AU84" i="3"/>
  <c r="AK84" i="3"/>
  <c r="AF84" i="3"/>
  <c r="AB84" i="3"/>
  <c r="X84" i="3"/>
  <c r="S84" i="3"/>
  <c r="R84" i="3"/>
  <c r="Q84" i="3"/>
  <c r="P84" i="3"/>
  <c r="I84" i="3"/>
  <c r="H84" i="3"/>
  <c r="G84" i="3"/>
  <c r="F84" i="3"/>
  <c r="E84" i="3"/>
  <c r="D84" i="3"/>
  <c r="CJ83" i="3"/>
  <c r="CE83" i="3"/>
  <c r="BZ83" i="3"/>
  <c r="BU83" i="3"/>
  <c r="BP83" i="3"/>
  <c r="BK83" i="3"/>
  <c r="BE83" i="3"/>
  <c r="BD83" i="3"/>
  <c r="BC83" i="3"/>
  <c r="AW83" i="3"/>
  <c r="AV83" i="3"/>
  <c r="AU83" i="3"/>
  <c r="AK83" i="3"/>
  <c r="CJ82" i="3"/>
  <c r="CE82" i="3"/>
  <c r="BZ82" i="3"/>
  <c r="BU82" i="3"/>
  <c r="BP82" i="3"/>
  <c r="BK82" i="3"/>
  <c r="BE82" i="3"/>
  <c r="BD82" i="3"/>
  <c r="BC82" i="3"/>
  <c r="AW82" i="3"/>
  <c r="AV82" i="3"/>
  <c r="AU82" i="3"/>
  <c r="AK82" i="3"/>
  <c r="CJ81" i="3"/>
  <c r="CE81" i="3"/>
  <c r="BZ81" i="3"/>
  <c r="BU81" i="3"/>
  <c r="BP81" i="3"/>
  <c r="BK81" i="3"/>
  <c r="BE81" i="3"/>
  <c r="BD81" i="3"/>
  <c r="BC81" i="3"/>
  <c r="AW81" i="3"/>
  <c r="AV81" i="3"/>
  <c r="AU81" i="3"/>
  <c r="AK81" i="3"/>
  <c r="CJ80" i="3"/>
  <c r="CE80" i="3"/>
  <c r="BZ80" i="3"/>
  <c r="BU80" i="3"/>
  <c r="BP80" i="3"/>
  <c r="BK80" i="3"/>
  <c r="BE80" i="3"/>
  <c r="BD80" i="3"/>
  <c r="BC80" i="3"/>
  <c r="AW80" i="3"/>
  <c r="AV80" i="3"/>
  <c r="AU80" i="3"/>
  <c r="AK80" i="3"/>
  <c r="AF80" i="3"/>
  <c r="AB80" i="3"/>
  <c r="X80" i="3"/>
  <c r="S80" i="3"/>
  <c r="R80" i="3"/>
  <c r="Q80" i="3"/>
  <c r="P80" i="3"/>
  <c r="I80" i="3"/>
  <c r="H80" i="3"/>
  <c r="G80" i="3"/>
  <c r="F80" i="3"/>
  <c r="E80" i="3"/>
  <c r="D80" i="3"/>
  <c r="CJ79" i="3"/>
  <c r="CE79" i="3"/>
  <c r="BZ79" i="3"/>
  <c r="BU79" i="3"/>
  <c r="BP79" i="3"/>
  <c r="BK79" i="3"/>
  <c r="BE79" i="3"/>
  <c r="BD79" i="3"/>
  <c r="BC79" i="3"/>
  <c r="AW79" i="3"/>
  <c r="AV79" i="3"/>
  <c r="AU79" i="3"/>
  <c r="AK79" i="3"/>
  <c r="CJ78" i="3"/>
  <c r="CE78" i="3"/>
  <c r="BZ78" i="3"/>
  <c r="BU78" i="3"/>
  <c r="BP78" i="3"/>
  <c r="BK78" i="3"/>
  <c r="BE78" i="3"/>
  <c r="BD78" i="3"/>
  <c r="BC78" i="3"/>
  <c r="AW78" i="3"/>
  <c r="AV78" i="3"/>
  <c r="AU78" i="3"/>
  <c r="AK78" i="3"/>
  <c r="CJ77" i="3"/>
  <c r="CE77" i="3"/>
  <c r="BZ77" i="3"/>
  <c r="BU77" i="3"/>
  <c r="BP77" i="3"/>
  <c r="BK77" i="3"/>
  <c r="BE77" i="3"/>
  <c r="BD77" i="3"/>
  <c r="BC77" i="3"/>
  <c r="AW77" i="3"/>
  <c r="AV77" i="3"/>
  <c r="AU77" i="3"/>
  <c r="AK77" i="3"/>
  <c r="CJ76" i="3"/>
  <c r="CE76" i="3"/>
  <c r="BZ76" i="3"/>
  <c r="BU76" i="3"/>
  <c r="BP76" i="3"/>
  <c r="BK76" i="3"/>
  <c r="BE76" i="3"/>
  <c r="BD76" i="3"/>
  <c r="BC76" i="3"/>
  <c r="AW76" i="3"/>
  <c r="AV76" i="3"/>
  <c r="AU76" i="3"/>
  <c r="AK76" i="3"/>
  <c r="AF76" i="3"/>
  <c r="AB76" i="3"/>
  <c r="X76" i="3"/>
  <c r="S76" i="3"/>
  <c r="R76" i="3"/>
  <c r="Q76" i="3"/>
  <c r="P76" i="3"/>
  <c r="I76" i="3"/>
  <c r="H76" i="3"/>
  <c r="G76" i="3"/>
  <c r="F76" i="3"/>
  <c r="E76" i="3"/>
  <c r="D76" i="3"/>
  <c r="CJ75" i="3"/>
  <c r="CE75" i="3"/>
  <c r="BZ75" i="3"/>
  <c r="BU75" i="3"/>
  <c r="BP75" i="3"/>
  <c r="BK75" i="3"/>
  <c r="BE75" i="3"/>
  <c r="BD75" i="3"/>
  <c r="BC75" i="3"/>
  <c r="AW75" i="3"/>
  <c r="AV75" i="3"/>
  <c r="AU75" i="3"/>
  <c r="AK75" i="3"/>
  <c r="CJ74" i="3"/>
  <c r="CE74" i="3"/>
  <c r="BZ74" i="3"/>
  <c r="BU74" i="3"/>
  <c r="BP74" i="3"/>
  <c r="BK74" i="3"/>
  <c r="BE74" i="3"/>
  <c r="BD74" i="3"/>
  <c r="BC74" i="3"/>
  <c r="AW74" i="3"/>
  <c r="AV74" i="3"/>
  <c r="AU74" i="3"/>
  <c r="AK74" i="3"/>
  <c r="CJ73" i="3"/>
  <c r="CE73" i="3"/>
  <c r="BZ73" i="3"/>
  <c r="BU73" i="3"/>
  <c r="BP73" i="3"/>
  <c r="BK73" i="3"/>
  <c r="BE73" i="3"/>
  <c r="BD73" i="3"/>
  <c r="BC73" i="3"/>
  <c r="AW73" i="3"/>
  <c r="AV73" i="3"/>
  <c r="AU73" i="3"/>
  <c r="AK73" i="3"/>
  <c r="AF73" i="3"/>
  <c r="AB73" i="3"/>
  <c r="X73" i="3"/>
  <c r="S73" i="3"/>
  <c r="R73" i="3"/>
  <c r="Q73" i="3"/>
  <c r="P73" i="3"/>
  <c r="I73" i="3"/>
  <c r="H73" i="3"/>
  <c r="G73" i="3"/>
  <c r="F73" i="3"/>
  <c r="E73" i="3"/>
  <c r="D73" i="3"/>
  <c r="CJ72" i="3"/>
  <c r="CE72" i="3"/>
  <c r="BZ72" i="3"/>
  <c r="BU72" i="3"/>
  <c r="BP72" i="3"/>
  <c r="BK72" i="3"/>
  <c r="BE72" i="3"/>
  <c r="BD72" i="3"/>
  <c r="BC72" i="3"/>
  <c r="AW72" i="3"/>
  <c r="AV72" i="3"/>
  <c r="AU72" i="3"/>
  <c r="AK72" i="3"/>
  <c r="CJ71" i="3"/>
  <c r="CE71" i="3"/>
  <c r="BZ71" i="3"/>
  <c r="BU71" i="3"/>
  <c r="BP71" i="3"/>
  <c r="BK71" i="3"/>
  <c r="BE71" i="3"/>
  <c r="BD71" i="3"/>
  <c r="BC71" i="3"/>
  <c r="AW71" i="3"/>
  <c r="AV71" i="3"/>
  <c r="AU71" i="3"/>
  <c r="AK71" i="3"/>
  <c r="CJ70" i="3"/>
  <c r="CE70" i="3"/>
  <c r="BZ70" i="3"/>
  <c r="BU70" i="3"/>
  <c r="BP70" i="3"/>
  <c r="BK70" i="3"/>
  <c r="BE70" i="3"/>
  <c r="BD70" i="3"/>
  <c r="BC70" i="3"/>
  <c r="AW70" i="3"/>
  <c r="AV70" i="3"/>
  <c r="AU70" i="3"/>
  <c r="AK70" i="3"/>
  <c r="AF70" i="3"/>
  <c r="AB70" i="3"/>
  <c r="X70" i="3"/>
  <c r="S70" i="3"/>
  <c r="R70" i="3"/>
  <c r="Q70" i="3"/>
  <c r="P70" i="3"/>
  <c r="I70" i="3"/>
  <c r="H70" i="3"/>
  <c r="G70" i="3"/>
  <c r="F70" i="3"/>
  <c r="E70" i="3"/>
  <c r="D70" i="3"/>
  <c r="CJ69" i="3"/>
  <c r="CE69" i="3"/>
  <c r="BZ69" i="3"/>
  <c r="BU69" i="3"/>
  <c r="BP69" i="3"/>
  <c r="BK69" i="3"/>
  <c r="BE69" i="3"/>
  <c r="BD69" i="3"/>
  <c r="BC69" i="3"/>
  <c r="AW69" i="3"/>
  <c r="AV69" i="3"/>
  <c r="AU69" i="3"/>
  <c r="AK69" i="3"/>
  <c r="CJ68" i="3"/>
  <c r="CE68" i="3"/>
  <c r="BZ68" i="3"/>
  <c r="BU68" i="3"/>
  <c r="BP68" i="3"/>
  <c r="BK68" i="3"/>
  <c r="BE68" i="3"/>
  <c r="BD68" i="3"/>
  <c r="BC68" i="3"/>
  <c r="AW68" i="3"/>
  <c r="AV68" i="3"/>
  <c r="AU68" i="3"/>
  <c r="AK68" i="3"/>
  <c r="CJ67" i="3"/>
  <c r="CE67" i="3"/>
  <c r="BZ67" i="3"/>
  <c r="BU67" i="3"/>
  <c r="BP67" i="3"/>
  <c r="BK67" i="3"/>
  <c r="BE67" i="3"/>
  <c r="BD67" i="3"/>
  <c r="BC67" i="3"/>
  <c r="AW67" i="3"/>
  <c r="AV67" i="3"/>
  <c r="AU67" i="3"/>
  <c r="AK67" i="3"/>
  <c r="AF67" i="3"/>
  <c r="AB67" i="3"/>
  <c r="X67" i="3"/>
  <c r="S67" i="3"/>
  <c r="R67" i="3"/>
  <c r="Q67" i="3"/>
  <c r="P67" i="3"/>
  <c r="I67" i="3"/>
  <c r="H67" i="3"/>
  <c r="G67" i="3"/>
  <c r="F67" i="3"/>
  <c r="E67" i="3"/>
  <c r="D67" i="3"/>
  <c r="CJ66" i="3"/>
  <c r="CE66" i="3"/>
  <c r="BZ66" i="3"/>
  <c r="BU66" i="3"/>
  <c r="BP66" i="3"/>
  <c r="BK66" i="3"/>
  <c r="BE66" i="3"/>
  <c r="BD66" i="3"/>
  <c r="BC66" i="3"/>
  <c r="AW66" i="3"/>
  <c r="AV66" i="3"/>
  <c r="AU66" i="3"/>
  <c r="AK66" i="3"/>
  <c r="CJ65" i="3"/>
  <c r="CE65" i="3"/>
  <c r="BZ65" i="3"/>
  <c r="BU65" i="3"/>
  <c r="BP65" i="3"/>
  <c r="BK65" i="3"/>
  <c r="BE65" i="3"/>
  <c r="BD65" i="3"/>
  <c r="BC65" i="3"/>
  <c r="AW65" i="3"/>
  <c r="AV65" i="3"/>
  <c r="AU65" i="3"/>
  <c r="AK65" i="3"/>
  <c r="CJ64" i="3"/>
  <c r="CE64" i="3"/>
  <c r="BZ64" i="3"/>
  <c r="BU64" i="3"/>
  <c r="BP64" i="3"/>
  <c r="BK64" i="3"/>
  <c r="BE64" i="3"/>
  <c r="BD64" i="3"/>
  <c r="BC64" i="3"/>
  <c r="AW64" i="3"/>
  <c r="AV64" i="3"/>
  <c r="AU64" i="3"/>
  <c r="AK64" i="3"/>
  <c r="CJ63" i="3"/>
  <c r="CE63" i="3"/>
  <c r="BZ63" i="3"/>
  <c r="BU63" i="3"/>
  <c r="BP63" i="3"/>
  <c r="BK63" i="3"/>
  <c r="BE63" i="3"/>
  <c r="BD63" i="3"/>
  <c r="BC63" i="3"/>
  <c r="AW63" i="3"/>
  <c r="AV63" i="3"/>
  <c r="AU63" i="3"/>
  <c r="AK63" i="3"/>
  <c r="AF63" i="3"/>
  <c r="AB63" i="3"/>
  <c r="X63" i="3"/>
  <c r="S63" i="3"/>
  <c r="R63" i="3"/>
  <c r="Q63" i="3"/>
  <c r="P63" i="3"/>
  <c r="I63" i="3"/>
  <c r="H63" i="3"/>
  <c r="G63" i="3"/>
  <c r="F63" i="3"/>
  <c r="E63" i="3"/>
  <c r="D63" i="3"/>
  <c r="CJ62" i="3"/>
  <c r="CE62" i="3"/>
  <c r="BZ62" i="3"/>
  <c r="BU62" i="3"/>
  <c r="BP62" i="3"/>
  <c r="BK62" i="3"/>
  <c r="BE62" i="3"/>
  <c r="BD62" i="3"/>
  <c r="BC62" i="3"/>
  <c r="AW62" i="3"/>
  <c r="AV62" i="3"/>
  <c r="AU62" i="3"/>
  <c r="AK62" i="3"/>
  <c r="AF62" i="3"/>
  <c r="AB62" i="3"/>
  <c r="X62" i="3"/>
  <c r="S62" i="3"/>
  <c r="R62" i="3"/>
  <c r="Q62" i="3"/>
  <c r="P62" i="3"/>
  <c r="I62" i="3"/>
  <c r="H62" i="3"/>
  <c r="G62" i="3"/>
  <c r="F62" i="3"/>
  <c r="E62" i="3"/>
  <c r="D62" i="3"/>
  <c r="CJ61" i="3"/>
  <c r="CE61" i="3"/>
  <c r="BZ61" i="3"/>
  <c r="BU61" i="3"/>
  <c r="BP61" i="3"/>
  <c r="BK61" i="3"/>
  <c r="BE61" i="3"/>
  <c r="BD61" i="3"/>
  <c r="BC61" i="3"/>
  <c r="AW61" i="3"/>
  <c r="AV61" i="3"/>
  <c r="AU61" i="3"/>
  <c r="AK61" i="3"/>
  <c r="CJ60" i="3"/>
  <c r="CE60" i="3"/>
  <c r="BZ60" i="3"/>
  <c r="BU60" i="3"/>
  <c r="BP60" i="3"/>
  <c r="BK60" i="3"/>
  <c r="BE60" i="3"/>
  <c r="BD60" i="3"/>
  <c r="BC60" i="3"/>
  <c r="AW60" i="3"/>
  <c r="AV60" i="3"/>
  <c r="AU60" i="3"/>
  <c r="AK60" i="3"/>
  <c r="CJ59" i="3"/>
  <c r="CE59" i="3"/>
  <c r="BZ59" i="3"/>
  <c r="BU59" i="3"/>
  <c r="BP59" i="3"/>
  <c r="BK59" i="3"/>
  <c r="BE59" i="3"/>
  <c r="BD59" i="3"/>
  <c r="BC59" i="3"/>
  <c r="AW59" i="3"/>
  <c r="AV59" i="3"/>
  <c r="AU59" i="3"/>
  <c r="AK59" i="3"/>
  <c r="AF59" i="3"/>
  <c r="AB59" i="3"/>
  <c r="X59" i="3"/>
  <c r="S59" i="3"/>
  <c r="R59" i="3"/>
  <c r="Q59" i="3"/>
  <c r="P59" i="3"/>
  <c r="I59" i="3"/>
  <c r="H59" i="3"/>
  <c r="G59" i="3"/>
  <c r="F59" i="3"/>
  <c r="E59" i="3"/>
  <c r="D59" i="3"/>
  <c r="CJ58" i="3"/>
  <c r="CE58" i="3"/>
  <c r="BZ58" i="3"/>
  <c r="BU58" i="3"/>
  <c r="BP58" i="3"/>
  <c r="BK58" i="3"/>
  <c r="BE58" i="3"/>
  <c r="BD58" i="3"/>
  <c r="BC58" i="3"/>
  <c r="AW58" i="3"/>
  <c r="AV58" i="3"/>
  <c r="AU58" i="3"/>
  <c r="AK58" i="3"/>
  <c r="CJ57" i="3"/>
  <c r="CE57" i="3"/>
  <c r="BZ57" i="3"/>
  <c r="BU57" i="3"/>
  <c r="BP57" i="3"/>
  <c r="BK57" i="3"/>
  <c r="BE57" i="3"/>
  <c r="BD57" i="3"/>
  <c r="BC57" i="3"/>
  <c r="AW57" i="3"/>
  <c r="AV57" i="3"/>
  <c r="AU57" i="3"/>
  <c r="AK57" i="3"/>
  <c r="AF57" i="3"/>
  <c r="AB57" i="3"/>
  <c r="X57" i="3"/>
  <c r="S57" i="3"/>
  <c r="R57" i="3"/>
  <c r="Q57" i="3"/>
  <c r="P57" i="3"/>
  <c r="I57" i="3"/>
  <c r="H57" i="3"/>
  <c r="G57" i="3"/>
  <c r="F57" i="3"/>
  <c r="E57" i="3"/>
  <c r="D57" i="3"/>
  <c r="CJ56" i="3"/>
  <c r="CE56" i="3"/>
  <c r="BZ56" i="3"/>
  <c r="BU56" i="3"/>
  <c r="BP56" i="3"/>
  <c r="BK56" i="3"/>
  <c r="BE56" i="3"/>
  <c r="BD56" i="3"/>
  <c r="BC56" i="3"/>
  <c r="AW56" i="3"/>
  <c r="AV56" i="3"/>
  <c r="AU56" i="3"/>
  <c r="AK56" i="3"/>
  <c r="CJ55" i="3"/>
  <c r="CE55" i="3"/>
  <c r="BZ55" i="3"/>
  <c r="BU55" i="3"/>
  <c r="BP55" i="3"/>
  <c r="BK55" i="3"/>
  <c r="BE55" i="3"/>
  <c r="BD55" i="3"/>
  <c r="BC55" i="3"/>
  <c r="AW55" i="3"/>
  <c r="AV55" i="3"/>
  <c r="AU55" i="3"/>
  <c r="AK55" i="3"/>
  <c r="AF55" i="3"/>
  <c r="AB55" i="3"/>
  <c r="X55" i="3"/>
  <c r="S55" i="3"/>
  <c r="R55" i="3"/>
  <c r="Q55" i="3"/>
  <c r="P55" i="3"/>
  <c r="I55" i="3"/>
  <c r="H55" i="3"/>
  <c r="G55" i="3"/>
  <c r="F55" i="3"/>
  <c r="E55" i="3"/>
  <c r="D55" i="3"/>
  <c r="CJ54" i="3"/>
  <c r="CE54" i="3"/>
  <c r="BZ54" i="3"/>
  <c r="BU54" i="3"/>
  <c r="BP54" i="3"/>
  <c r="BK54" i="3"/>
  <c r="BE54" i="3"/>
  <c r="BD54" i="3"/>
  <c r="BC54" i="3"/>
  <c r="AW54" i="3"/>
  <c r="AV54" i="3"/>
  <c r="AU54" i="3"/>
  <c r="AK54" i="3"/>
  <c r="CJ53" i="3"/>
  <c r="CE53" i="3"/>
  <c r="BZ53" i="3"/>
  <c r="BU53" i="3"/>
  <c r="BP53" i="3"/>
  <c r="BK53" i="3"/>
  <c r="BE53" i="3"/>
  <c r="BD53" i="3"/>
  <c r="BC53" i="3"/>
  <c r="AW53" i="3"/>
  <c r="AV53" i="3"/>
  <c r="AU53" i="3"/>
  <c r="AK53" i="3"/>
  <c r="CJ52" i="3"/>
  <c r="CE52" i="3"/>
  <c r="BZ52" i="3"/>
  <c r="BU52" i="3"/>
  <c r="BP52" i="3"/>
  <c r="BK52" i="3"/>
  <c r="BE52" i="3"/>
  <c r="BD52" i="3"/>
  <c r="BC52" i="3"/>
  <c r="AW52" i="3"/>
  <c r="AV52" i="3"/>
  <c r="AU52" i="3"/>
  <c r="AK52" i="3"/>
  <c r="CJ51" i="3"/>
  <c r="CE51" i="3"/>
  <c r="BZ51" i="3"/>
  <c r="BU51" i="3"/>
  <c r="BP51" i="3"/>
  <c r="BK51" i="3"/>
  <c r="BE51" i="3"/>
  <c r="BD51" i="3"/>
  <c r="BC51" i="3"/>
  <c r="AW51" i="3"/>
  <c r="AV51" i="3"/>
  <c r="AU51" i="3"/>
  <c r="AK51" i="3"/>
  <c r="AF51" i="3"/>
  <c r="AB51" i="3"/>
  <c r="X51" i="3"/>
  <c r="S51" i="3"/>
  <c r="R51" i="3"/>
  <c r="Q51" i="3"/>
  <c r="P51" i="3"/>
  <c r="I51" i="3"/>
  <c r="H51" i="3"/>
  <c r="G51" i="3"/>
  <c r="F51" i="3"/>
  <c r="E51" i="3"/>
  <c r="D51" i="3"/>
  <c r="CJ50" i="3"/>
  <c r="CE50" i="3"/>
  <c r="BZ50" i="3"/>
  <c r="BU50" i="3"/>
  <c r="BP50" i="3"/>
  <c r="BK50" i="3"/>
  <c r="BE50" i="3"/>
  <c r="BD50" i="3"/>
  <c r="BC50" i="3"/>
  <c r="AW50" i="3"/>
  <c r="AV50" i="3"/>
  <c r="AU50" i="3"/>
  <c r="AK50" i="3"/>
  <c r="CJ49" i="3"/>
  <c r="CE49" i="3"/>
  <c r="BZ49" i="3"/>
  <c r="BU49" i="3"/>
  <c r="BP49" i="3"/>
  <c r="BK49" i="3"/>
  <c r="BE49" i="3"/>
  <c r="BD49" i="3"/>
  <c r="BC49" i="3"/>
  <c r="AW49" i="3"/>
  <c r="AV49" i="3"/>
  <c r="AU49" i="3"/>
  <c r="AK49" i="3"/>
  <c r="CJ48" i="3"/>
  <c r="CE48" i="3"/>
  <c r="BZ48" i="3"/>
  <c r="BU48" i="3"/>
  <c r="BP48" i="3"/>
  <c r="BK48" i="3"/>
  <c r="BE48" i="3"/>
  <c r="BD48" i="3"/>
  <c r="BC48" i="3"/>
  <c r="AW48" i="3"/>
  <c r="AV48" i="3"/>
  <c r="AU48" i="3"/>
  <c r="AK48" i="3"/>
  <c r="CJ47" i="3"/>
  <c r="CE47" i="3"/>
  <c r="BZ47" i="3"/>
  <c r="BU47" i="3"/>
  <c r="BP47" i="3"/>
  <c r="BK47" i="3"/>
  <c r="BE47" i="3"/>
  <c r="BD47" i="3"/>
  <c r="BC47" i="3"/>
  <c r="AW47" i="3"/>
  <c r="AV47" i="3"/>
  <c r="AU47" i="3"/>
  <c r="AK47" i="3"/>
  <c r="AF47" i="3"/>
  <c r="AB47" i="3"/>
  <c r="X47" i="3"/>
  <c r="S47" i="3"/>
  <c r="R47" i="3"/>
  <c r="Q47" i="3"/>
  <c r="P47" i="3"/>
  <c r="I47" i="3"/>
  <c r="H47" i="3"/>
  <c r="G47" i="3"/>
  <c r="F47" i="3"/>
  <c r="E47" i="3"/>
  <c r="D47" i="3"/>
  <c r="CJ46" i="3"/>
  <c r="CE46" i="3"/>
  <c r="BZ46" i="3"/>
  <c r="BU46" i="3"/>
  <c r="BP46" i="3"/>
  <c r="BK46" i="3"/>
  <c r="BE46" i="3"/>
  <c r="BD46" i="3"/>
  <c r="BC46" i="3"/>
  <c r="AW46" i="3"/>
  <c r="AV46" i="3"/>
  <c r="AU46" i="3"/>
  <c r="AK46" i="3"/>
  <c r="CJ45" i="3"/>
  <c r="CE45" i="3"/>
  <c r="BZ45" i="3"/>
  <c r="BU45" i="3"/>
  <c r="BP45" i="3"/>
  <c r="BK45" i="3"/>
  <c r="BE45" i="3"/>
  <c r="BD45" i="3"/>
  <c r="BC45" i="3"/>
  <c r="AW45" i="3"/>
  <c r="AV45" i="3"/>
  <c r="AU45" i="3"/>
  <c r="AK45" i="3"/>
  <c r="CJ44" i="3"/>
  <c r="CE44" i="3"/>
  <c r="BZ44" i="3"/>
  <c r="BU44" i="3"/>
  <c r="BP44" i="3"/>
  <c r="BK44" i="3"/>
  <c r="BE44" i="3"/>
  <c r="BD44" i="3"/>
  <c r="BC44" i="3"/>
  <c r="AW44" i="3"/>
  <c r="AV44" i="3"/>
  <c r="AU44" i="3"/>
  <c r="AK44" i="3"/>
  <c r="AF44" i="3"/>
  <c r="AB44" i="3"/>
  <c r="X44" i="3"/>
  <c r="S44" i="3"/>
  <c r="R44" i="3"/>
  <c r="Q44" i="3"/>
  <c r="P44" i="3"/>
  <c r="I44" i="3"/>
  <c r="H44" i="3"/>
  <c r="G44" i="3"/>
  <c r="F44" i="3"/>
  <c r="E44" i="3"/>
  <c r="D44" i="3"/>
  <c r="CJ43" i="3"/>
  <c r="CE43" i="3"/>
  <c r="BZ43" i="3"/>
  <c r="BU43" i="3"/>
  <c r="BP43" i="3"/>
  <c r="BK43" i="3"/>
  <c r="BE43" i="3"/>
  <c r="BD43" i="3"/>
  <c r="BC43" i="3"/>
  <c r="AW43" i="3"/>
  <c r="AV43" i="3"/>
  <c r="AU43" i="3"/>
  <c r="AK43" i="3"/>
  <c r="CJ42" i="3"/>
  <c r="CE42" i="3"/>
  <c r="BZ42" i="3"/>
  <c r="BU42" i="3"/>
  <c r="BP42" i="3"/>
  <c r="BK42" i="3"/>
  <c r="BE42" i="3"/>
  <c r="BD42" i="3"/>
  <c r="BC42" i="3"/>
  <c r="AW42" i="3"/>
  <c r="AV42" i="3"/>
  <c r="AU42" i="3"/>
  <c r="AK42" i="3"/>
  <c r="CJ41" i="3"/>
  <c r="CE41" i="3"/>
  <c r="BZ41" i="3"/>
  <c r="BU41" i="3"/>
  <c r="BP41" i="3"/>
  <c r="BK41" i="3"/>
  <c r="BE41" i="3"/>
  <c r="BD41" i="3"/>
  <c r="BC41" i="3"/>
  <c r="AW41" i="3"/>
  <c r="AV41" i="3"/>
  <c r="AU41" i="3"/>
  <c r="AK41" i="3"/>
  <c r="CJ40" i="3"/>
  <c r="CE40" i="3"/>
  <c r="BZ40" i="3"/>
  <c r="BU40" i="3"/>
  <c r="BP40" i="3"/>
  <c r="BK40" i="3"/>
  <c r="BE40" i="3"/>
  <c r="BD40" i="3"/>
  <c r="BC40" i="3"/>
  <c r="AW40" i="3"/>
  <c r="AV40" i="3"/>
  <c r="AU40" i="3"/>
  <c r="AK40" i="3"/>
  <c r="AF40" i="3"/>
  <c r="AB40" i="3"/>
  <c r="X40" i="3"/>
  <c r="S40" i="3"/>
  <c r="R40" i="3"/>
  <c r="Q40" i="3"/>
  <c r="P40" i="3"/>
  <c r="I40" i="3"/>
  <c r="H40" i="3"/>
  <c r="G40" i="3"/>
  <c r="F40" i="3"/>
  <c r="E40" i="3"/>
  <c r="D40" i="3"/>
  <c r="CJ39" i="3"/>
  <c r="CE39" i="3"/>
  <c r="BZ39" i="3"/>
  <c r="BU39" i="3"/>
  <c r="BP39" i="3"/>
  <c r="BK39" i="3"/>
  <c r="BE39" i="3"/>
  <c r="BD39" i="3"/>
  <c r="BC39" i="3"/>
  <c r="AW39" i="3"/>
  <c r="AV39" i="3"/>
  <c r="AU39" i="3"/>
  <c r="AK39" i="3"/>
  <c r="CJ38" i="3"/>
  <c r="CE38" i="3"/>
  <c r="BZ38" i="3"/>
  <c r="BU38" i="3"/>
  <c r="BP38" i="3"/>
  <c r="BK38" i="3"/>
  <c r="BE38" i="3"/>
  <c r="BD38" i="3"/>
  <c r="BC38" i="3"/>
  <c r="AW38" i="3"/>
  <c r="AV38" i="3"/>
  <c r="AU38" i="3"/>
  <c r="AK38" i="3"/>
  <c r="CJ37" i="3"/>
  <c r="CE37" i="3"/>
  <c r="BZ37" i="3"/>
  <c r="BU37" i="3"/>
  <c r="BP37" i="3"/>
  <c r="BK37" i="3"/>
  <c r="BE37" i="3"/>
  <c r="BD37" i="3"/>
  <c r="BC37" i="3"/>
  <c r="AW37" i="3"/>
  <c r="AV37" i="3"/>
  <c r="AU37" i="3"/>
  <c r="AK37" i="3"/>
  <c r="AF37" i="3"/>
  <c r="AB37" i="3"/>
  <c r="X37" i="3"/>
  <c r="S37" i="3"/>
  <c r="R37" i="3"/>
  <c r="Q37" i="3"/>
  <c r="P37" i="3"/>
  <c r="I37" i="3"/>
  <c r="H37" i="3"/>
  <c r="G37" i="3"/>
  <c r="F37" i="3"/>
  <c r="E37" i="3"/>
  <c r="D37" i="3"/>
  <c r="CJ36" i="3"/>
  <c r="CE36" i="3"/>
  <c r="BZ36" i="3"/>
  <c r="BU36" i="3"/>
  <c r="BP36" i="3"/>
  <c r="BK36" i="3"/>
  <c r="BE36" i="3"/>
  <c r="BD36" i="3"/>
  <c r="BC36" i="3"/>
  <c r="AW36" i="3"/>
  <c r="AV36" i="3"/>
  <c r="AU36" i="3"/>
  <c r="AK36" i="3"/>
  <c r="CJ35" i="3"/>
  <c r="CE35" i="3"/>
  <c r="BZ35" i="3"/>
  <c r="BU35" i="3"/>
  <c r="BP35" i="3"/>
  <c r="BK35" i="3"/>
  <c r="BE35" i="3"/>
  <c r="BD35" i="3"/>
  <c r="BC35" i="3"/>
  <c r="AW35" i="3"/>
  <c r="AV35" i="3"/>
  <c r="AU35" i="3"/>
  <c r="AK35" i="3"/>
  <c r="CJ34" i="3"/>
  <c r="CE34" i="3"/>
  <c r="BZ34" i="3"/>
  <c r="BU34" i="3"/>
  <c r="BP34" i="3"/>
  <c r="BK34" i="3"/>
  <c r="BE34" i="3"/>
  <c r="BD34" i="3"/>
  <c r="BC34" i="3"/>
  <c r="AW34" i="3"/>
  <c r="AV34" i="3"/>
  <c r="AU34" i="3"/>
  <c r="AK34" i="3"/>
  <c r="AF34" i="3"/>
  <c r="AB34" i="3"/>
  <c r="X34" i="3"/>
  <c r="S34" i="3"/>
  <c r="R34" i="3"/>
  <c r="Q34" i="3"/>
  <c r="P34" i="3"/>
  <c r="I34" i="3"/>
  <c r="H34" i="3"/>
  <c r="G34" i="3"/>
  <c r="F34" i="3"/>
  <c r="E34" i="3"/>
  <c r="D34" i="3"/>
  <c r="CJ33" i="3"/>
  <c r="CE33" i="3"/>
  <c r="BZ33" i="3"/>
  <c r="BU33" i="3"/>
  <c r="BP33" i="3"/>
  <c r="BK33" i="3"/>
  <c r="BE33" i="3"/>
  <c r="BD33" i="3"/>
  <c r="BC33" i="3"/>
  <c r="AW33" i="3"/>
  <c r="AV33" i="3"/>
  <c r="AU33" i="3"/>
  <c r="AK33" i="3"/>
  <c r="CJ32" i="3"/>
  <c r="CE32" i="3"/>
  <c r="BZ32" i="3"/>
  <c r="BU32" i="3"/>
  <c r="BP32" i="3"/>
  <c r="BK32" i="3"/>
  <c r="BE32" i="3"/>
  <c r="BD32" i="3"/>
  <c r="BC32" i="3"/>
  <c r="AW32" i="3"/>
  <c r="AV32" i="3"/>
  <c r="AU32" i="3"/>
  <c r="AK32" i="3"/>
  <c r="AF32" i="3"/>
  <c r="AB32" i="3"/>
  <c r="X32" i="3"/>
  <c r="S32" i="3"/>
  <c r="R32" i="3"/>
  <c r="Q32" i="3"/>
  <c r="P32" i="3"/>
  <c r="I32" i="3"/>
  <c r="H32" i="3"/>
  <c r="G32" i="3"/>
  <c r="F32" i="3"/>
  <c r="E32" i="3"/>
  <c r="D32" i="3"/>
  <c r="CJ31" i="3"/>
  <c r="CE31" i="3"/>
  <c r="BZ31" i="3"/>
  <c r="BU31" i="3"/>
  <c r="BP31" i="3"/>
  <c r="BK31" i="3"/>
  <c r="BE31" i="3"/>
  <c r="BD31" i="3"/>
  <c r="BC31" i="3"/>
  <c r="AW31" i="3"/>
  <c r="AV31" i="3"/>
  <c r="AU31" i="3"/>
  <c r="AK31" i="3"/>
  <c r="CJ30" i="3"/>
  <c r="CE30" i="3"/>
  <c r="BZ30" i="3"/>
  <c r="BU30" i="3"/>
  <c r="BP30" i="3"/>
  <c r="BK30" i="3"/>
  <c r="BE30" i="3"/>
  <c r="BD30" i="3"/>
  <c r="BC30" i="3"/>
  <c r="AW30" i="3"/>
  <c r="AV30" i="3"/>
  <c r="AU30" i="3"/>
  <c r="AK30" i="3"/>
  <c r="AF30" i="3"/>
  <c r="AB30" i="3"/>
  <c r="X30" i="3"/>
  <c r="S30" i="3"/>
  <c r="R30" i="3"/>
  <c r="Q30" i="3"/>
  <c r="P30" i="3"/>
  <c r="I30" i="3"/>
  <c r="H30" i="3"/>
  <c r="G30" i="3"/>
  <c r="F30" i="3"/>
  <c r="E30" i="3"/>
  <c r="D30" i="3"/>
  <c r="CJ29" i="3"/>
  <c r="CE29" i="3"/>
  <c r="BZ29" i="3"/>
  <c r="BU29" i="3"/>
  <c r="BP29" i="3"/>
  <c r="BK29" i="3"/>
  <c r="BE29" i="3"/>
  <c r="BD29" i="3"/>
  <c r="BC29" i="3"/>
  <c r="AW29" i="3"/>
  <c r="AV29" i="3"/>
  <c r="AU29" i="3"/>
  <c r="AK29" i="3"/>
  <c r="CJ28" i="3"/>
  <c r="CE28" i="3"/>
  <c r="BZ28" i="3"/>
  <c r="BU28" i="3"/>
  <c r="BP28" i="3"/>
  <c r="BK28" i="3"/>
  <c r="BE28" i="3"/>
  <c r="BD28" i="3"/>
  <c r="BC28" i="3"/>
  <c r="AW28" i="3"/>
  <c r="AV28" i="3"/>
  <c r="AU28" i="3"/>
  <c r="AK28" i="3"/>
  <c r="AF28" i="3"/>
  <c r="AB28" i="3"/>
  <c r="X28" i="3"/>
  <c r="S28" i="3"/>
  <c r="R28" i="3"/>
  <c r="Q28" i="3"/>
  <c r="P28" i="3"/>
  <c r="I28" i="3"/>
  <c r="H28" i="3"/>
  <c r="G28" i="3"/>
  <c r="F28" i="3"/>
  <c r="E28" i="3"/>
  <c r="D28" i="3"/>
  <c r="CJ27" i="3"/>
  <c r="CE27" i="3"/>
  <c r="BZ27" i="3"/>
  <c r="BU27" i="3"/>
  <c r="BP27" i="3"/>
  <c r="BK27" i="3"/>
  <c r="BE27" i="3"/>
  <c r="BD27" i="3"/>
  <c r="BC27" i="3"/>
  <c r="AW27" i="3"/>
  <c r="AV27" i="3"/>
  <c r="AU27" i="3"/>
  <c r="AK27" i="3"/>
  <c r="CJ26" i="3"/>
  <c r="CE26" i="3"/>
  <c r="BZ26" i="3"/>
  <c r="BU26" i="3"/>
  <c r="BP26" i="3"/>
  <c r="BK26" i="3"/>
  <c r="BE26" i="3"/>
  <c r="BD26" i="3"/>
  <c r="BC26" i="3"/>
  <c r="AW26" i="3"/>
  <c r="AV26" i="3"/>
  <c r="AU26" i="3"/>
  <c r="AK26" i="3"/>
  <c r="CJ25" i="3"/>
  <c r="CE25" i="3"/>
  <c r="BZ25" i="3"/>
  <c r="BU25" i="3"/>
  <c r="BP25" i="3"/>
  <c r="BK25" i="3"/>
  <c r="BE25" i="3"/>
  <c r="BD25" i="3"/>
  <c r="BC25" i="3"/>
  <c r="AW25" i="3"/>
  <c r="AV25" i="3"/>
  <c r="AU25" i="3"/>
  <c r="AK25" i="3"/>
  <c r="CJ24" i="3"/>
  <c r="CE24" i="3"/>
  <c r="BZ24" i="3"/>
  <c r="BU24" i="3"/>
  <c r="BP24" i="3"/>
  <c r="BK24" i="3"/>
  <c r="BE24" i="3"/>
  <c r="BD24" i="3"/>
  <c r="BC24" i="3"/>
  <c r="AW24" i="3"/>
  <c r="AV24" i="3"/>
  <c r="AU24" i="3"/>
  <c r="AK24" i="3"/>
  <c r="CJ23" i="3"/>
  <c r="CE23" i="3"/>
  <c r="BZ23" i="3"/>
  <c r="BU23" i="3"/>
  <c r="BP23" i="3"/>
  <c r="BK23" i="3"/>
  <c r="BE23" i="3"/>
  <c r="BD23" i="3"/>
  <c r="BC23" i="3"/>
  <c r="AW23" i="3"/>
  <c r="AV23" i="3"/>
  <c r="AU23" i="3"/>
  <c r="AK23" i="3"/>
  <c r="CJ22" i="3"/>
  <c r="CE22" i="3"/>
  <c r="BZ22" i="3"/>
  <c r="BU22" i="3"/>
  <c r="BP22" i="3"/>
  <c r="BK22" i="3"/>
  <c r="BE22" i="3"/>
  <c r="BD22" i="3"/>
  <c r="BC22" i="3"/>
  <c r="AW22" i="3"/>
  <c r="AV22" i="3"/>
  <c r="AU22" i="3"/>
  <c r="AK22" i="3"/>
  <c r="AF22" i="3"/>
  <c r="AB22" i="3"/>
  <c r="X22" i="3"/>
  <c r="S22" i="3"/>
  <c r="R22" i="3"/>
  <c r="Q22" i="3"/>
  <c r="P22" i="3"/>
  <c r="I22" i="3"/>
  <c r="H22" i="3"/>
  <c r="G22" i="3"/>
  <c r="F22" i="3"/>
  <c r="E22" i="3"/>
  <c r="D22" i="3"/>
  <c r="CJ21" i="3"/>
  <c r="CE21" i="3"/>
  <c r="BZ21" i="3"/>
  <c r="BU21" i="3"/>
  <c r="BP21" i="3"/>
  <c r="BK21" i="3"/>
  <c r="BE21" i="3"/>
  <c r="BD21" i="3"/>
  <c r="BC21" i="3"/>
  <c r="AW21" i="3"/>
  <c r="AV21" i="3"/>
  <c r="AU21" i="3"/>
  <c r="AK21" i="3"/>
  <c r="CJ20" i="3"/>
  <c r="CE20" i="3"/>
  <c r="BZ20" i="3"/>
  <c r="BU20" i="3"/>
  <c r="BP20" i="3"/>
  <c r="BK20" i="3"/>
  <c r="BE20" i="3"/>
  <c r="BD20" i="3"/>
  <c r="BC20" i="3"/>
  <c r="AW20" i="3"/>
  <c r="AV20" i="3"/>
  <c r="AU20" i="3"/>
  <c r="AK20" i="3"/>
  <c r="CJ19" i="3"/>
  <c r="CE19" i="3"/>
  <c r="BZ19" i="3"/>
  <c r="BU19" i="3"/>
  <c r="BP19" i="3"/>
  <c r="BK19" i="3"/>
  <c r="BE19" i="3"/>
  <c r="BD19" i="3"/>
  <c r="BC19" i="3"/>
  <c r="AW19" i="3"/>
  <c r="AV19" i="3"/>
  <c r="AU19" i="3"/>
  <c r="AK19" i="3"/>
  <c r="CJ18" i="3"/>
  <c r="CE18" i="3"/>
  <c r="BZ18" i="3"/>
  <c r="BU18" i="3"/>
  <c r="BP18" i="3"/>
  <c r="BK18" i="3"/>
  <c r="BE18" i="3"/>
  <c r="BD18" i="3"/>
  <c r="BC18" i="3"/>
  <c r="AW18" i="3"/>
  <c r="AV18" i="3"/>
  <c r="AU18" i="3"/>
  <c r="AK18" i="3"/>
  <c r="AF18" i="3"/>
  <c r="AB18" i="3"/>
  <c r="X18" i="3"/>
  <c r="S18" i="3"/>
  <c r="R18" i="3"/>
  <c r="Q18" i="3"/>
  <c r="P18" i="3"/>
  <c r="I18" i="3"/>
  <c r="H18" i="3"/>
  <c r="G18" i="3"/>
  <c r="F18" i="3"/>
  <c r="E18" i="3"/>
  <c r="D18" i="3"/>
  <c r="CJ17" i="3"/>
  <c r="CE17" i="3"/>
  <c r="BZ17" i="3"/>
  <c r="BU17" i="3"/>
  <c r="BP17" i="3"/>
  <c r="BK17" i="3"/>
  <c r="BE17" i="3"/>
  <c r="BD17" i="3"/>
  <c r="BC17" i="3"/>
  <c r="AW17" i="3"/>
  <c r="AV17" i="3"/>
  <c r="AU17" i="3"/>
  <c r="AK17" i="3"/>
  <c r="CJ16" i="3"/>
  <c r="CE16" i="3"/>
  <c r="BZ16" i="3"/>
  <c r="BU16" i="3"/>
  <c r="BP16" i="3"/>
  <c r="BK16" i="3"/>
  <c r="BE16" i="3"/>
  <c r="BD16" i="3"/>
  <c r="BC16" i="3"/>
  <c r="AW16" i="3"/>
  <c r="AV16" i="3"/>
  <c r="AU16" i="3"/>
  <c r="AK16" i="3"/>
  <c r="AF16" i="3"/>
  <c r="AB16" i="3"/>
  <c r="X16" i="3"/>
  <c r="S16" i="3"/>
  <c r="R16" i="3"/>
  <c r="Q16" i="3"/>
  <c r="P16" i="3"/>
  <c r="I16" i="3"/>
  <c r="H16" i="3"/>
  <c r="G16" i="3"/>
  <c r="F16" i="3"/>
  <c r="E16" i="3"/>
  <c r="D16" i="3"/>
  <c r="CJ15" i="3"/>
  <c r="CE15" i="3"/>
  <c r="BZ15" i="3"/>
  <c r="BU15" i="3"/>
  <c r="BP15" i="3"/>
  <c r="BK15" i="3"/>
  <c r="BE15" i="3"/>
  <c r="BD15" i="3"/>
  <c r="BC15" i="3"/>
  <c r="AW15" i="3"/>
  <c r="AV15" i="3"/>
  <c r="AU15" i="3"/>
  <c r="AK15" i="3"/>
  <c r="AF15" i="3"/>
  <c r="AB15" i="3"/>
  <c r="X15" i="3"/>
  <c r="S15" i="3"/>
  <c r="R15" i="3"/>
  <c r="Q15" i="3"/>
  <c r="P15" i="3"/>
  <c r="I15" i="3"/>
  <c r="H15" i="3"/>
  <c r="G15" i="3"/>
  <c r="F15" i="3"/>
  <c r="E15" i="3"/>
  <c r="D15" i="3"/>
  <c r="CJ14" i="3"/>
  <c r="CE14" i="3"/>
  <c r="BZ14" i="3"/>
  <c r="BU14" i="3"/>
  <c r="BP14" i="3"/>
  <c r="BK14" i="3"/>
  <c r="BE14" i="3"/>
  <c r="BD14" i="3"/>
  <c r="BC14" i="3"/>
  <c r="AW14" i="3"/>
  <c r="AV14" i="3"/>
  <c r="AU14" i="3"/>
  <c r="AK14" i="3"/>
  <c r="CJ13" i="3"/>
  <c r="CE13" i="3"/>
  <c r="BZ13" i="3"/>
  <c r="BU13" i="3"/>
  <c r="BP13" i="3"/>
  <c r="BK13" i="3"/>
  <c r="BE13" i="3"/>
  <c r="BD13" i="3"/>
  <c r="BC13" i="3"/>
  <c r="AW13" i="3"/>
  <c r="AV13" i="3"/>
  <c r="AU13" i="3"/>
  <c r="AK13" i="3"/>
  <c r="AF13" i="3"/>
  <c r="AB13" i="3"/>
  <c r="X13" i="3"/>
  <c r="S13" i="3"/>
  <c r="R13" i="3"/>
  <c r="Q13" i="3"/>
  <c r="P13" i="3"/>
  <c r="I13" i="3"/>
  <c r="H13" i="3"/>
  <c r="G13" i="3"/>
  <c r="F13" i="3"/>
  <c r="E13" i="3"/>
  <c r="D13" i="3"/>
  <c r="CJ12" i="3"/>
  <c r="CE12" i="3"/>
  <c r="BZ12" i="3"/>
  <c r="BU12" i="3"/>
  <c r="BP12" i="3"/>
  <c r="BK12" i="3"/>
  <c r="BE12" i="3"/>
  <c r="BD12" i="3"/>
  <c r="BC12" i="3"/>
  <c r="AW12" i="3"/>
  <c r="AV12" i="3"/>
  <c r="AU12" i="3"/>
  <c r="AK12" i="3"/>
  <c r="AF12" i="3"/>
  <c r="AB12" i="3"/>
  <c r="X12" i="3"/>
  <c r="S12" i="3"/>
  <c r="R12" i="3"/>
  <c r="Q12" i="3"/>
  <c r="P12" i="3"/>
  <c r="I12" i="3"/>
  <c r="H12" i="3"/>
  <c r="G12" i="3"/>
  <c r="F12" i="3"/>
  <c r="E12" i="3"/>
  <c r="D12" i="3"/>
  <c r="CJ11" i="3"/>
  <c r="CE11" i="3"/>
  <c r="BZ11" i="3"/>
  <c r="BU11" i="3"/>
  <c r="BP11" i="3"/>
  <c r="BK11" i="3"/>
  <c r="BE11" i="3"/>
  <c r="BD11" i="3"/>
  <c r="BC11" i="3"/>
  <c r="AW11" i="3"/>
  <c r="AV11" i="3"/>
  <c r="AU11" i="3"/>
  <c r="AK11" i="3"/>
  <c r="CJ10" i="3"/>
  <c r="CE10" i="3"/>
  <c r="BZ10" i="3"/>
  <c r="BU10" i="3"/>
  <c r="BP10" i="3"/>
  <c r="BK10" i="3"/>
  <c r="BE10" i="3"/>
  <c r="BD10" i="3"/>
  <c r="BC10" i="3"/>
  <c r="AW10" i="3"/>
  <c r="AV10" i="3"/>
  <c r="AU10" i="3"/>
  <c r="AK10" i="3"/>
  <c r="CJ9" i="3"/>
  <c r="CE9" i="3"/>
  <c r="BZ9" i="3"/>
  <c r="BU9" i="3"/>
  <c r="BP9" i="3"/>
  <c r="BK9" i="3"/>
  <c r="BE9" i="3"/>
  <c r="BD9" i="3"/>
  <c r="BC9" i="3"/>
  <c r="AW9" i="3"/>
  <c r="AV9" i="3"/>
  <c r="AU9" i="3"/>
  <c r="AK9" i="3"/>
  <c r="AF9" i="3"/>
  <c r="AB9" i="3"/>
  <c r="X9" i="3"/>
  <c r="S9" i="3"/>
  <c r="R9" i="3"/>
  <c r="Q9" i="3"/>
  <c r="P9" i="3"/>
  <c r="I9" i="3"/>
  <c r="H9" i="3"/>
  <c r="G9" i="3"/>
  <c r="F9" i="3"/>
  <c r="E9" i="3"/>
  <c r="D9" i="3"/>
  <c r="CJ8" i="3"/>
  <c r="CE8" i="3"/>
  <c r="BZ8" i="3"/>
  <c r="BU8" i="3"/>
  <c r="BP8" i="3"/>
  <c r="BK8" i="3"/>
  <c r="BE8" i="3"/>
  <c r="BD8" i="3"/>
  <c r="BC8" i="3"/>
  <c r="AW8" i="3"/>
  <c r="AV8" i="3"/>
  <c r="AU8" i="3"/>
  <c r="AK8" i="3"/>
  <c r="CJ7" i="3"/>
  <c r="CE7" i="3"/>
  <c r="BZ7" i="3"/>
  <c r="BU7" i="3"/>
  <c r="BP7" i="3"/>
  <c r="BK7" i="3"/>
  <c r="BE7" i="3"/>
  <c r="BD7" i="3"/>
  <c r="BC7" i="3"/>
  <c r="AW7" i="3"/>
  <c r="AV7" i="3"/>
  <c r="AU7" i="3"/>
  <c r="AK7" i="3"/>
  <c r="CJ6" i="3"/>
  <c r="CE6" i="3"/>
  <c r="BZ6" i="3"/>
  <c r="BU6" i="3"/>
  <c r="BP6" i="3"/>
  <c r="BK6" i="3"/>
  <c r="BE6" i="3"/>
  <c r="BD6" i="3"/>
  <c r="BC6" i="3"/>
  <c r="AW6" i="3"/>
  <c r="AV6" i="3"/>
  <c r="AU6" i="3"/>
  <c r="AK6" i="3"/>
  <c r="AF6" i="3"/>
  <c r="AB6" i="3"/>
  <c r="X6" i="3"/>
  <c r="S6" i="3"/>
  <c r="R6" i="3"/>
  <c r="Q6" i="3"/>
  <c r="P6" i="3"/>
  <c r="I6" i="3"/>
  <c r="H6" i="3"/>
  <c r="G6" i="3"/>
  <c r="F6" i="3"/>
  <c r="E6" i="3"/>
  <c r="D6" i="3"/>
  <c r="CJ5" i="3"/>
  <c r="CE5" i="3"/>
  <c r="BZ5" i="3"/>
  <c r="BU5" i="3"/>
  <c r="BP5" i="3"/>
  <c r="BK5" i="3"/>
  <c r="BE5" i="3"/>
  <c r="BD5" i="3"/>
  <c r="BC5" i="3"/>
  <c r="AW5" i="3"/>
  <c r="AV5" i="3"/>
  <c r="AU5" i="3"/>
  <c r="AK5" i="3"/>
  <c r="CJ4" i="3"/>
  <c r="CE4" i="3"/>
  <c r="BZ4" i="3"/>
  <c r="BU4" i="3"/>
  <c r="BP4" i="3"/>
  <c r="BK4" i="3"/>
  <c r="BE4" i="3"/>
  <c r="BD4" i="3"/>
  <c r="BC4" i="3"/>
  <c r="AW4" i="3"/>
  <c r="AV4" i="3"/>
  <c r="AU4" i="3"/>
  <c r="AK4" i="3"/>
  <c r="AF4" i="3"/>
  <c r="AB4" i="3"/>
  <c r="X4" i="3"/>
  <c r="S4" i="3"/>
  <c r="R4" i="3"/>
  <c r="Q4" i="3"/>
  <c r="P4" i="3"/>
  <c r="I4" i="3"/>
  <c r="H4" i="3"/>
  <c r="G4" i="3"/>
  <c r="F4" i="3"/>
  <c r="E4" i="3"/>
  <c r="D4" i="3"/>
  <c r="I149" i="2"/>
  <c r="I148" i="2"/>
  <c r="I147" i="2"/>
  <c r="I145" i="2"/>
  <c r="I144" i="2"/>
  <c r="I142" i="2"/>
  <c r="I140" i="2"/>
  <c r="I139" i="2"/>
  <c r="I137" i="2"/>
  <c r="I134" i="2"/>
  <c r="I132" i="2"/>
  <c r="I130" i="2"/>
  <c r="I124" i="2"/>
  <c r="I123" i="2"/>
  <c r="I122" i="2"/>
  <c r="I118" i="2"/>
  <c r="I117" i="2"/>
  <c r="I116" i="2"/>
  <c r="I114" i="2"/>
  <c r="I110" i="2"/>
  <c r="I109" i="2"/>
  <c r="I107" i="2"/>
  <c r="I106" i="2"/>
  <c r="I105" i="2"/>
  <c r="I102" i="2"/>
  <c r="I101" i="2"/>
  <c r="I100" i="2"/>
  <c r="I99" i="2"/>
  <c r="I97" i="2"/>
  <c r="I92" i="2"/>
  <c r="I91" i="2"/>
  <c r="I89" i="2"/>
  <c r="I84" i="2"/>
  <c r="I83" i="2"/>
  <c r="I81" i="2"/>
  <c r="I78" i="2"/>
  <c r="I76" i="2"/>
  <c r="I75" i="2"/>
  <c r="I73" i="2"/>
  <c r="I70" i="2"/>
  <c r="I69" i="2"/>
  <c r="I68" i="2"/>
  <c r="I67" i="2"/>
  <c r="I65" i="2"/>
  <c r="I62" i="2"/>
  <c r="I61" i="2"/>
  <c r="I60" i="2"/>
  <c r="I57" i="2"/>
  <c r="I54" i="2"/>
  <c r="I52" i="2"/>
  <c r="I51" i="2"/>
  <c r="I49" i="2"/>
  <c r="I46" i="2"/>
  <c r="I45" i="2"/>
  <c r="I43" i="2"/>
  <c r="I41" i="2"/>
  <c r="I38" i="2"/>
  <c r="I36" i="2"/>
  <c r="I33" i="2"/>
  <c r="I30" i="2"/>
  <c r="I27" i="2"/>
  <c r="I25" i="2"/>
  <c r="I23" i="2"/>
  <c r="I21" i="2"/>
  <c r="I17" i="2"/>
  <c r="I14" i="2"/>
  <c r="I12" i="2"/>
  <c r="R11" i="2"/>
  <c r="I11" i="2"/>
  <c r="I9" i="2"/>
  <c r="R8" i="2"/>
  <c r="I6" i="2"/>
  <c r="I4" i="2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K51" i="3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K6" i="3"/>
  <c r="T4" i="1"/>
  <c r="S11" i="2" l="1"/>
  <c r="AZ11" i="3" s="1"/>
  <c r="AY11" i="3"/>
  <c r="S8" i="2"/>
  <c r="AY8" i="3"/>
  <c r="U7" i="1"/>
  <c r="R21" i="2"/>
  <c r="R31" i="2"/>
  <c r="Z44" i="2"/>
  <c r="R57" i="2"/>
  <c r="U34" i="1"/>
  <c r="U44" i="1"/>
  <c r="U52" i="1"/>
  <c r="U15" i="1"/>
  <c r="U39" i="1"/>
  <c r="R14" i="2"/>
  <c r="Z27" i="2"/>
  <c r="Z60" i="2"/>
  <c r="U18" i="1"/>
  <c r="U26" i="1"/>
  <c r="Z24" i="2"/>
  <c r="Z34" i="2"/>
  <c r="Z47" i="2"/>
  <c r="U10" i="1"/>
  <c r="U23" i="1"/>
  <c r="U31" i="1"/>
  <c r="U41" i="1"/>
  <c r="U49" i="1"/>
  <c r="Z4" i="2"/>
  <c r="BG4" i="3" s="1"/>
  <c r="Z17" i="2"/>
  <c r="R41" i="2"/>
  <c r="Z11" i="2"/>
  <c r="Z41" i="2"/>
  <c r="Z89" i="2"/>
  <c r="U16" i="1"/>
  <c r="U11" i="1"/>
  <c r="U19" i="1"/>
  <c r="U27" i="1"/>
  <c r="U35" i="1"/>
  <c r="U45" i="1"/>
  <c r="U53" i="1"/>
  <c r="R6" i="2"/>
  <c r="Z9" i="2"/>
  <c r="Z12" i="2"/>
  <c r="R16" i="2"/>
  <c r="Z19" i="2"/>
  <c r="R26" i="2"/>
  <c r="Z29" i="2"/>
  <c r="R36" i="2"/>
  <c r="Z39" i="2"/>
  <c r="R49" i="2"/>
  <c r="R52" i="2"/>
  <c r="Z55" i="2"/>
  <c r="R59" i="2"/>
  <c r="R65" i="2"/>
  <c r="R68" i="2"/>
  <c r="R71" i="2"/>
  <c r="Z74" i="2"/>
  <c r="Z77" i="2"/>
  <c r="Z87" i="2"/>
  <c r="R94" i="2"/>
  <c r="Z97" i="2"/>
  <c r="Z100" i="2"/>
  <c r="Z103" i="2"/>
  <c r="Z106" i="2"/>
  <c r="Z109" i="2"/>
  <c r="R113" i="2"/>
  <c r="R116" i="2"/>
  <c r="R119" i="2"/>
  <c r="Z122" i="2"/>
  <c r="Z125" i="2"/>
  <c r="Z129" i="2"/>
  <c r="Z132" i="2"/>
  <c r="R136" i="2"/>
  <c r="R139" i="2"/>
  <c r="R142" i="2"/>
  <c r="R145" i="2"/>
  <c r="R148" i="2"/>
  <c r="Z14" i="2"/>
  <c r="R38" i="2"/>
  <c r="R86" i="2"/>
  <c r="U24" i="1"/>
  <c r="U14" i="1"/>
  <c r="U30" i="1"/>
  <c r="U38" i="1"/>
  <c r="U40" i="1"/>
  <c r="U48" i="1"/>
  <c r="U58" i="1"/>
  <c r="U60" i="1"/>
  <c r="Z6" i="2"/>
  <c r="R10" i="2"/>
  <c r="R13" i="2"/>
  <c r="Z16" i="2"/>
  <c r="R20" i="2"/>
  <c r="R23" i="2"/>
  <c r="Z26" i="2"/>
  <c r="R33" i="2"/>
  <c r="Z36" i="2"/>
  <c r="R40" i="2"/>
  <c r="R43" i="2"/>
  <c r="R46" i="2"/>
  <c r="Z49" i="2"/>
  <c r="Z52" i="2"/>
  <c r="R56" i="2"/>
  <c r="Z59" i="2"/>
  <c r="R62" i="2"/>
  <c r="Z65" i="2"/>
  <c r="Z68" i="2"/>
  <c r="Z71" i="2"/>
  <c r="R81" i="2"/>
  <c r="R84" i="2"/>
  <c r="R88" i="2"/>
  <c r="R91" i="2"/>
  <c r="Z94" i="2"/>
  <c r="R98" i="2"/>
  <c r="R104" i="2"/>
  <c r="Z113" i="2"/>
  <c r="Z116" i="2"/>
  <c r="Z119" i="2"/>
  <c r="R126" i="2"/>
  <c r="R133" i="2"/>
  <c r="Z136" i="2"/>
  <c r="Z139" i="2"/>
  <c r="Z142" i="2"/>
  <c r="Z145" i="2"/>
  <c r="Z148" i="2"/>
  <c r="R18" i="2"/>
  <c r="R35" i="2"/>
  <c r="Z57" i="2"/>
  <c r="U8" i="1"/>
  <c r="U6" i="1"/>
  <c r="U22" i="1"/>
  <c r="U9" i="1"/>
  <c r="U17" i="1"/>
  <c r="U25" i="1"/>
  <c r="U33" i="1"/>
  <c r="U43" i="1"/>
  <c r="U51" i="1"/>
  <c r="R7" i="2"/>
  <c r="Z10" i="2"/>
  <c r="Z13" i="2"/>
  <c r="Z20" i="2"/>
  <c r="Z23" i="2"/>
  <c r="R30" i="2"/>
  <c r="Z33" i="2"/>
  <c r="R37" i="2"/>
  <c r="Z40" i="2"/>
  <c r="Z43" i="2"/>
  <c r="Z46" i="2"/>
  <c r="R50" i="2"/>
  <c r="R53" i="2"/>
  <c r="Z56" i="2"/>
  <c r="Z62" i="2"/>
  <c r="R66" i="2"/>
  <c r="R72" i="2"/>
  <c r="R75" i="2"/>
  <c r="R78" i="2"/>
  <c r="Z81" i="2"/>
  <c r="Z84" i="2"/>
  <c r="Z88" i="2"/>
  <c r="Z91" i="2"/>
  <c r="R95" i="2"/>
  <c r="Z98" i="2"/>
  <c r="R101" i="2"/>
  <c r="Z104" i="2"/>
  <c r="R107" i="2"/>
  <c r="R110" i="2"/>
  <c r="R120" i="2"/>
  <c r="R123" i="2"/>
  <c r="Z126" i="2"/>
  <c r="R130" i="2"/>
  <c r="Z133" i="2"/>
  <c r="R143" i="2"/>
  <c r="R146" i="2"/>
  <c r="Z8" i="2"/>
  <c r="Z31" i="2"/>
  <c r="R67" i="2"/>
  <c r="U4" i="1"/>
  <c r="U4" i="3" s="1"/>
  <c r="U12" i="1"/>
  <c r="U20" i="1"/>
  <c r="U28" i="1"/>
  <c r="U36" i="1"/>
  <c r="U46" i="1"/>
  <c r="U54" i="1"/>
  <c r="U56" i="1"/>
  <c r="R4" i="2"/>
  <c r="AY4" i="3" s="1"/>
  <c r="Z7" i="2"/>
  <c r="R17" i="2"/>
  <c r="R24" i="2"/>
  <c r="R27" i="2"/>
  <c r="Z30" i="2"/>
  <c r="R34" i="2"/>
  <c r="Z37" i="2"/>
  <c r="R44" i="2"/>
  <c r="R47" i="2"/>
  <c r="Z50" i="2"/>
  <c r="Z53" i="2"/>
  <c r="R60" i="2"/>
  <c r="R63" i="2"/>
  <c r="Z66" i="2"/>
  <c r="R69" i="2"/>
  <c r="Z72" i="2"/>
  <c r="Z75" i="2"/>
  <c r="Z78" i="2"/>
  <c r="R82" i="2"/>
  <c r="R85" i="2"/>
  <c r="Z95" i="2"/>
  <c r="Z101" i="2"/>
  <c r="Z107" i="2"/>
  <c r="Z110" i="2"/>
  <c r="R114" i="2"/>
  <c r="R117" i="2"/>
  <c r="Z120" i="2"/>
  <c r="Z123" i="2"/>
  <c r="R127" i="2"/>
  <c r="Z130" i="2"/>
  <c r="R137" i="2"/>
  <c r="R140" i="2"/>
  <c r="Z143" i="2"/>
  <c r="Z146" i="2"/>
  <c r="R149" i="2"/>
  <c r="Z63" i="2"/>
  <c r="Z69" i="2"/>
  <c r="R79" i="2"/>
  <c r="Z82" i="2"/>
  <c r="Z85" i="2"/>
  <c r="R89" i="2"/>
  <c r="R92" i="2"/>
  <c r="R96" i="2"/>
  <c r="R99" i="2"/>
  <c r="R105" i="2"/>
  <c r="R108" i="2"/>
  <c r="R111" i="2"/>
  <c r="Z114" i="2"/>
  <c r="Z117" i="2"/>
  <c r="R121" i="2"/>
  <c r="Z127" i="2"/>
  <c r="R131" i="2"/>
  <c r="R134" i="2"/>
  <c r="Z137" i="2"/>
  <c r="Z140" i="2"/>
  <c r="Z149" i="2"/>
  <c r="R28" i="2"/>
  <c r="R51" i="2"/>
  <c r="R64" i="2"/>
  <c r="R76" i="2"/>
  <c r="Z92" i="2"/>
  <c r="Z96" i="2"/>
  <c r="Z99" i="2"/>
  <c r="R102" i="2"/>
  <c r="Z105" i="2"/>
  <c r="Z111" i="2"/>
  <c r="R115" i="2"/>
  <c r="Z121" i="2"/>
  <c r="R124" i="2"/>
  <c r="R128" i="2"/>
  <c r="Z131" i="2"/>
  <c r="Z134" i="2"/>
  <c r="R138" i="2"/>
  <c r="R141" i="2"/>
  <c r="R144" i="2"/>
  <c r="R147" i="2"/>
  <c r="R5" i="2"/>
  <c r="R54" i="2"/>
  <c r="R73" i="2"/>
  <c r="Z108" i="2"/>
  <c r="U5" i="1"/>
  <c r="U13" i="1"/>
  <c r="U21" i="1"/>
  <c r="U29" i="1"/>
  <c r="U37" i="1"/>
  <c r="U47" i="1"/>
  <c r="U55" i="1"/>
  <c r="U57" i="1"/>
  <c r="U59" i="1"/>
  <c r="Z5" i="2"/>
  <c r="R15" i="2"/>
  <c r="Z18" i="2"/>
  <c r="R22" i="2"/>
  <c r="R25" i="2"/>
  <c r="Z28" i="2"/>
  <c r="R32" i="2"/>
  <c r="Z35" i="2"/>
  <c r="Z38" i="2"/>
  <c r="R42" i="2"/>
  <c r="R45" i="2"/>
  <c r="Z48" i="2"/>
  <c r="Z51" i="2"/>
  <c r="Z54" i="2"/>
  <c r="R58" i="2"/>
  <c r="R61" i="2"/>
  <c r="Z64" i="2"/>
  <c r="Z67" i="2"/>
  <c r="R70" i="2"/>
  <c r="Z73" i="2"/>
  <c r="Z76" i="2"/>
  <c r="R80" i="2"/>
  <c r="R83" i="2"/>
  <c r="Z86" i="2"/>
  <c r="R90" i="2"/>
  <c r="R93" i="2"/>
  <c r="Z102" i="2"/>
  <c r="R112" i="2"/>
  <c r="Z115" i="2"/>
  <c r="R118" i="2"/>
  <c r="Z124" i="2"/>
  <c r="Z128" i="2"/>
  <c r="R135" i="2"/>
  <c r="Z138" i="2"/>
  <c r="Z141" i="2"/>
  <c r="Z144" i="2"/>
  <c r="Z147" i="2"/>
  <c r="Z21" i="2"/>
  <c r="R48" i="2"/>
  <c r="Z79" i="2"/>
  <c r="U32" i="1"/>
  <c r="U42" i="1"/>
  <c r="U50" i="1"/>
  <c r="R9" i="2"/>
  <c r="R12" i="2"/>
  <c r="Z15" i="2"/>
  <c r="R19" i="2"/>
  <c r="Z22" i="2"/>
  <c r="Z25" i="2"/>
  <c r="R29" i="2"/>
  <c r="Z32" i="2"/>
  <c r="R39" i="2"/>
  <c r="Z42" i="2"/>
  <c r="Z45" i="2"/>
  <c r="R55" i="2"/>
  <c r="Z58" i="2"/>
  <c r="Z61" i="2"/>
  <c r="Z70" i="2"/>
  <c r="R74" i="2"/>
  <c r="R77" i="2"/>
  <c r="Z80" i="2"/>
  <c r="Z83" i="2"/>
  <c r="R87" i="2"/>
  <c r="Z90" i="2"/>
  <c r="Z93" i="2"/>
  <c r="R97" i="2"/>
  <c r="R100" i="2"/>
  <c r="R103" i="2"/>
  <c r="R106" i="2"/>
  <c r="R109" i="2"/>
  <c r="Z112" i="2"/>
  <c r="Z118" i="2"/>
  <c r="R122" i="2"/>
  <c r="R125" i="2"/>
  <c r="R129" i="2"/>
  <c r="R132" i="2"/>
  <c r="Z135" i="2"/>
  <c r="J32" i="3"/>
  <c r="J57" i="3"/>
  <c r="K34" i="3"/>
  <c r="J28" i="3"/>
  <c r="K12" i="3"/>
  <c r="K57" i="3"/>
  <c r="K89" i="3"/>
  <c r="K18" i="3"/>
  <c r="K4" i="3"/>
  <c r="J12" i="3"/>
  <c r="K22" i="3"/>
  <c r="K47" i="3"/>
  <c r="J80" i="3"/>
  <c r="J103" i="3"/>
  <c r="K121" i="3"/>
  <c r="J44" i="3"/>
  <c r="K9" i="3"/>
  <c r="K55" i="3"/>
  <c r="K125" i="3"/>
  <c r="K63" i="3"/>
  <c r="J108" i="3"/>
  <c r="K28" i="3"/>
  <c r="K73" i="3"/>
  <c r="K13" i="3"/>
  <c r="K59" i="3"/>
  <c r="K44" i="3"/>
  <c r="J15" i="3"/>
  <c r="K30" i="3"/>
  <c r="K86" i="3"/>
  <c r="K98" i="3"/>
  <c r="K142" i="3"/>
  <c r="K145" i="3"/>
  <c r="J91" i="3"/>
  <c r="J118" i="3"/>
  <c r="K67" i="3"/>
  <c r="K91" i="3"/>
  <c r="J143" i="3"/>
  <c r="J146" i="3"/>
  <c r="K62" i="3"/>
  <c r="T18" i="3"/>
  <c r="K15" i="3"/>
  <c r="J37" i="3"/>
  <c r="K76" i="3"/>
  <c r="J86" i="3"/>
  <c r="K101" i="3"/>
  <c r="K106" i="3"/>
  <c r="J111" i="3"/>
  <c r="J129" i="3"/>
  <c r="K143" i="3"/>
  <c r="K146" i="3"/>
  <c r="K37" i="3"/>
  <c r="J141" i="3"/>
  <c r="K70" i="3"/>
  <c r="J126" i="3"/>
  <c r="K141" i="3"/>
  <c r="J6" i="3"/>
  <c r="K32" i="3"/>
  <c r="K80" i="3"/>
  <c r="K103" i="3"/>
  <c r="K94" i="3"/>
  <c r="K134" i="3"/>
  <c r="K16" i="3"/>
  <c r="K40" i="3"/>
  <c r="J51" i="3"/>
  <c r="J73" i="3"/>
  <c r="J98" i="3"/>
  <c r="K116" i="3"/>
  <c r="J123" i="3"/>
  <c r="K130" i="3"/>
  <c r="J138" i="3"/>
  <c r="J142" i="3"/>
  <c r="J145" i="3"/>
  <c r="J67" i="3"/>
  <c r="K84" i="3"/>
  <c r="K109" i="3"/>
  <c r="K127" i="3"/>
  <c r="J133" i="3"/>
  <c r="T22" i="3"/>
  <c r="T141" i="3"/>
  <c r="T32" i="3"/>
  <c r="T57" i="3"/>
  <c r="T80" i="3"/>
  <c r="T103" i="3"/>
  <c r="T108" i="3"/>
  <c r="T126" i="3"/>
  <c r="T15" i="3"/>
  <c r="T94" i="3"/>
  <c r="T121" i="3"/>
  <c r="T116" i="3"/>
  <c r="T130" i="3"/>
  <c r="T4" i="3"/>
  <c r="T12" i="3"/>
  <c r="T40" i="3"/>
  <c r="T89" i="3"/>
  <c r="T13" i="3"/>
  <c r="T51" i="3"/>
  <c r="T73" i="3"/>
  <c r="T145" i="3"/>
  <c r="T16" i="3"/>
  <c r="T138" i="3"/>
  <c r="T34" i="3"/>
  <c r="T59" i="3"/>
  <c r="T84" i="3"/>
  <c r="T109" i="3"/>
  <c r="T127" i="3"/>
  <c r="T6" i="3"/>
  <c r="T63" i="3"/>
  <c r="T28" i="3"/>
  <c r="T98" i="3"/>
  <c r="T123" i="3"/>
  <c r="T142" i="3"/>
  <c r="L4" i="1"/>
  <c r="T9" i="3"/>
  <c r="T44" i="3"/>
  <c r="T67" i="3"/>
  <c r="T91" i="3"/>
  <c r="T118" i="3"/>
  <c r="T133" i="3"/>
  <c r="T47" i="3"/>
  <c r="T134" i="3"/>
  <c r="T30" i="3"/>
  <c r="T55" i="3"/>
  <c r="T76" i="3"/>
  <c r="T101" i="3"/>
  <c r="T106" i="3"/>
  <c r="T125" i="3"/>
  <c r="T143" i="3"/>
  <c r="T70" i="3"/>
  <c r="T37" i="3"/>
  <c r="T62" i="3"/>
  <c r="T86" i="3"/>
  <c r="T111" i="3"/>
  <c r="T129" i="3"/>
  <c r="T146" i="3"/>
  <c r="BF13" i="3"/>
  <c r="BF36" i="3"/>
  <c r="AX56" i="3"/>
  <c r="BF94" i="3"/>
  <c r="BF112" i="3"/>
  <c r="BF128" i="3"/>
  <c r="BF145" i="3"/>
  <c r="AX9" i="3"/>
  <c r="BF15" i="3"/>
  <c r="BF25" i="3"/>
  <c r="AX32" i="3"/>
  <c r="BF38" i="3"/>
  <c r="BF48" i="3"/>
  <c r="BF54" i="3"/>
  <c r="AX61" i="3"/>
  <c r="AX70" i="3"/>
  <c r="BF76" i="3"/>
  <c r="AX83" i="3"/>
  <c r="AX93" i="3"/>
  <c r="AX108" i="3"/>
  <c r="BF114" i="3"/>
  <c r="AX121" i="3"/>
  <c r="AX127" i="3"/>
  <c r="BF136" i="3"/>
  <c r="BF9" i="3"/>
  <c r="AX16" i="3"/>
  <c r="BF42" i="3"/>
  <c r="AX55" i="3"/>
  <c r="BF61" i="3"/>
  <c r="AX77" i="3"/>
  <c r="BF6" i="3"/>
  <c r="AX10" i="3"/>
  <c r="AX13" i="3"/>
  <c r="BF16" i="3"/>
  <c r="AX20" i="3"/>
  <c r="AX23" i="3"/>
  <c r="BF26" i="3"/>
  <c r="BF29" i="3"/>
  <c r="AX36" i="3"/>
  <c r="BF39" i="3"/>
  <c r="AX49" i="3"/>
  <c r="AX52" i="3"/>
  <c r="BF55" i="3"/>
  <c r="AX59" i="3"/>
  <c r="AX65" i="3"/>
  <c r="AX68" i="3"/>
  <c r="AX71" i="3"/>
  <c r="BF74" i="3"/>
  <c r="BF77" i="3"/>
  <c r="BF87" i="3"/>
  <c r="AX94" i="3"/>
  <c r="BF97" i="3"/>
  <c r="BF100" i="3"/>
  <c r="BF103" i="3"/>
  <c r="AX106" i="3"/>
  <c r="AX112" i="3"/>
  <c r="BF115" i="3"/>
  <c r="AX118" i="3"/>
  <c r="BF124" i="3"/>
  <c r="AX128" i="3"/>
  <c r="AX131" i="3"/>
  <c r="AX137" i="3"/>
  <c r="AX140" i="3"/>
  <c r="BF142" i="3"/>
  <c r="AX145" i="3"/>
  <c r="AX148" i="3"/>
  <c r="AX40" i="3"/>
  <c r="BF59" i="3"/>
  <c r="BF118" i="3"/>
  <c r="BF137" i="3"/>
  <c r="BF4" i="3"/>
  <c r="BF7" i="3"/>
  <c r="AX17" i="3"/>
  <c r="AX24" i="3"/>
  <c r="AX27" i="3"/>
  <c r="AX30" i="3"/>
  <c r="BF33" i="3"/>
  <c r="AX37" i="3"/>
  <c r="BF40" i="3"/>
  <c r="BF43" i="3"/>
  <c r="BF46" i="3"/>
  <c r="AX50" i="3"/>
  <c r="AX53" i="3"/>
  <c r="BF56" i="3"/>
  <c r="BF62" i="3"/>
  <c r="AX66" i="3"/>
  <c r="AX72" i="3"/>
  <c r="AX75" i="3"/>
  <c r="AX78" i="3"/>
  <c r="BF81" i="3"/>
  <c r="BF84" i="3"/>
  <c r="BF88" i="3"/>
  <c r="BF91" i="3"/>
  <c r="AX95" i="3"/>
  <c r="BF98" i="3"/>
  <c r="AX101" i="3"/>
  <c r="BF104" i="3"/>
  <c r="BF109" i="3"/>
  <c r="AX113" i="3"/>
  <c r="AX116" i="3"/>
  <c r="AX119" i="3"/>
  <c r="BF122" i="3"/>
  <c r="AX125" i="3"/>
  <c r="BF134" i="3"/>
  <c r="AX138" i="3"/>
  <c r="BF143" i="3"/>
  <c r="AX146" i="3"/>
  <c r="BF10" i="3"/>
  <c r="AX33" i="3"/>
  <c r="BF52" i="3"/>
  <c r="BF71" i="3"/>
  <c r="AX91" i="3"/>
  <c r="AX104" i="3"/>
  <c r="AX122" i="3"/>
  <c r="BF140" i="3"/>
  <c r="AX8" i="3"/>
  <c r="AZ8" i="3"/>
  <c r="AX11" i="3"/>
  <c r="AX14" i="3"/>
  <c r="BF17" i="3"/>
  <c r="AX21" i="3"/>
  <c r="BF24" i="3"/>
  <c r="BF27" i="3"/>
  <c r="BF30" i="3"/>
  <c r="AX34" i="3"/>
  <c r="BF37" i="3"/>
  <c r="AX44" i="3"/>
  <c r="AX47" i="3"/>
  <c r="BF50" i="3"/>
  <c r="BF53" i="3"/>
  <c r="AX60" i="3"/>
  <c r="AX63" i="3"/>
  <c r="BF66" i="3"/>
  <c r="AX69" i="3"/>
  <c r="BF72" i="3"/>
  <c r="BF75" i="3"/>
  <c r="BF78" i="3"/>
  <c r="AX82" i="3"/>
  <c r="AX85" i="3"/>
  <c r="BF95" i="3"/>
  <c r="BF101" i="3"/>
  <c r="AX107" i="3"/>
  <c r="BF113" i="3"/>
  <c r="BF116" i="3"/>
  <c r="BF119" i="3"/>
  <c r="BF125" i="3"/>
  <c r="AX129" i="3"/>
  <c r="AX132" i="3"/>
  <c r="AX135" i="3"/>
  <c r="BF138" i="3"/>
  <c r="BF146" i="3"/>
  <c r="AX149" i="3"/>
  <c r="AX7" i="3"/>
  <c r="BF49" i="3"/>
  <c r="BF68" i="3"/>
  <c r="AX88" i="3"/>
  <c r="AX109" i="3"/>
  <c r="BF131" i="3"/>
  <c r="BF148" i="3"/>
  <c r="AX5" i="3"/>
  <c r="BF8" i="3"/>
  <c r="BF11" i="3"/>
  <c r="BF14" i="3"/>
  <c r="AX18" i="3"/>
  <c r="BF21" i="3"/>
  <c r="AX31" i="3"/>
  <c r="BF34" i="3"/>
  <c r="AX41" i="3"/>
  <c r="BF44" i="3"/>
  <c r="BF47" i="3"/>
  <c r="AX57" i="3"/>
  <c r="BF60" i="3"/>
  <c r="BF63" i="3"/>
  <c r="BF69" i="3"/>
  <c r="AX79" i="3"/>
  <c r="BF82" i="3"/>
  <c r="BF85" i="3"/>
  <c r="AX89" i="3"/>
  <c r="AX92" i="3"/>
  <c r="AX96" i="3"/>
  <c r="AX99" i="3"/>
  <c r="AX105" i="3"/>
  <c r="BF107" i="3"/>
  <c r="AX110" i="3"/>
  <c r="AX120" i="3"/>
  <c r="AX123" i="3"/>
  <c r="AX126" i="3"/>
  <c r="BF129" i="3"/>
  <c r="BF132" i="3"/>
  <c r="BF135" i="3"/>
  <c r="AX141" i="3"/>
  <c r="AX144" i="3"/>
  <c r="BF149" i="3"/>
  <c r="AX4" i="3"/>
  <c r="BF20" i="3"/>
  <c r="AX43" i="3"/>
  <c r="AX62" i="3"/>
  <c r="AX81" i="3"/>
  <c r="AX98" i="3"/>
  <c r="AX134" i="3"/>
  <c r="BF5" i="3"/>
  <c r="AX15" i="3"/>
  <c r="BF18" i="3"/>
  <c r="AX22" i="3"/>
  <c r="AX25" i="3"/>
  <c r="AX28" i="3"/>
  <c r="BF31" i="3"/>
  <c r="AX35" i="3"/>
  <c r="AX38" i="3"/>
  <c r="BF41" i="3"/>
  <c r="AX48" i="3"/>
  <c r="AX51" i="3"/>
  <c r="AX54" i="3"/>
  <c r="BF57" i="3"/>
  <c r="AX64" i="3"/>
  <c r="AX67" i="3"/>
  <c r="AX73" i="3"/>
  <c r="AX76" i="3"/>
  <c r="BF79" i="3"/>
  <c r="AX86" i="3"/>
  <c r="BF89" i="3"/>
  <c r="BF92" i="3"/>
  <c r="BF96" i="3"/>
  <c r="BF99" i="3"/>
  <c r="AX102" i="3"/>
  <c r="BF105" i="3"/>
  <c r="BF110" i="3"/>
  <c r="AX114" i="3"/>
  <c r="AX117" i="3"/>
  <c r="BF120" i="3"/>
  <c r="BF123" i="3"/>
  <c r="BF126" i="3"/>
  <c r="AX136" i="3"/>
  <c r="AX139" i="3"/>
  <c r="BF141" i="3"/>
  <c r="BF144" i="3"/>
  <c r="AX147" i="3"/>
  <c r="AX19" i="3"/>
  <c r="AX42" i="3"/>
  <c r="BF67" i="3"/>
  <c r="BF86" i="3"/>
  <c r="BF102" i="3"/>
  <c r="BF117" i="3"/>
  <c r="AX133" i="3"/>
  <c r="BF147" i="3"/>
  <c r="BF23" i="3"/>
  <c r="AX46" i="3"/>
  <c r="BF65" i="3"/>
  <c r="AX84" i="3"/>
  <c r="BF106" i="3"/>
  <c r="AX143" i="3"/>
  <c r="AX12" i="3"/>
  <c r="BF22" i="3"/>
  <c r="BF28" i="3"/>
  <c r="BF35" i="3"/>
  <c r="AX45" i="3"/>
  <c r="BF51" i="3"/>
  <c r="AX58" i="3"/>
  <c r="BF64" i="3"/>
  <c r="BF73" i="3"/>
  <c r="AX80" i="3"/>
  <c r="AX90" i="3"/>
  <c r="AX111" i="3"/>
  <c r="AX130" i="3"/>
  <c r="BF139" i="3"/>
  <c r="AX6" i="3"/>
  <c r="BF12" i="3"/>
  <c r="BF19" i="3"/>
  <c r="AX26" i="3"/>
  <c r="AX29" i="3"/>
  <c r="BF32" i="3"/>
  <c r="AX39" i="3"/>
  <c r="BF45" i="3"/>
  <c r="BF58" i="3"/>
  <c r="BF70" i="3"/>
  <c r="AX74" i="3"/>
  <c r="BF80" i="3"/>
  <c r="BF83" i="3"/>
  <c r="AX87" i="3"/>
  <c r="BF90" i="3"/>
  <c r="BF93" i="3"/>
  <c r="AX97" i="3"/>
  <c r="AX100" i="3"/>
  <c r="AX103" i="3"/>
  <c r="BF108" i="3"/>
  <c r="BF111" i="3"/>
  <c r="AX115" i="3"/>
  <c r="BF121" i="3"/>
  <c r="AX124" i="3"/>
  <c r="BF127" i="3"/>
  <c r="BF130" i="3"/>
  <c r="BF133" i="3"/>
  <c r="AX142" i="3"/>
  <c r="AP36" i="3"/>
  <c r="AP52" i="3"/>
  <c r="AP65" i="3"/>
  <c r="AP106" i="3"/>
  <c r="AP145" i="3"/>
  <c r="AP148" i="3"/>
  <c r="AP80" i="3"/>
  <c r="AP43" i="3"/>
  <c r="AP64" i="3"/>
  <c r="AP27" i="3"/>
  <c r="AP75" i="3"/>
  <c r="AP85" i="3"/>
  <c r="AP146" i="3"/>
  <c r="AP22" i="3"/>
  <c r="AP14" i="3"/>
  <c r="AP60" i="3"/>
  <c r="AP107" i="3"/>
  <c r="AP149" i="3"/>
  <c r="AP19" i="3"/>
  <c r="AP87" i="3"/>
  <c r="AP23" i="3"/>
  <c r="AP57" i="3"/>
  <c r="AP89" i="3"/>
  <c r="AP105" i="3"/>
  <c r="AP110" i="3"/>
  <c r="AP144" i="3"/>
  <c r="AP50" i="3"/>
  <c r="AP72" i="3"/>
  <c r="AP117" i="3"/>
  <c r="AP147" i="3"/>
  <c r="AP94" i="3"/>
  <c r="AP25" i="3"/>
  <c r="AP9" i="3"/>
  <c r="AP70" i="3"/>
  <c r="AP133" i="3"/>
  <c r="AP96" i="3"/>
  <c r="AP15" i="3"/>
  <c r="AP39" i="3"/>
  <c r="AP86" i="3"/>
  <c r="AP136" i="3"/>
  <c r="I37" i="2"/>
  <c r="I20" i="2"/>
  <c r="I35" i="2"/>
  <c r="I44" i="2"/>
  <c r="I53" i="2"/>
  <c r="AP140" i="3"/>
  <c r="I131" i="2"/>
  <c r="I7" i="2"/>
  <c r="I47" i="2"/>
  <c r="I63" i="2"/>
  <c r="I71" i="2"/>
  <c r="I95" i="2"/>
  <c r="I103" i="2"/>
  <c r="I111" i="2"/>
  <c r="I127" i="2"/>
  <c r="I135" i="2"/>
  <c r="I112" i="2"/>
  <c r="I128" i="2"/>
  <c r="I126" i="2"/>
  <c r="I138" i="2"/>
  <c r="I26" i="2"/>
  <c r="J9" i="3"/>
  <c r="J18" i="3"/>
  <c r="J121" i="3"/>
  <c r="K123" i="3"/>
  <c r="J130" i="3"/>
  <c r="J55" i="3"/>
  <c r="J101" i="3"/>
  <c r="J4" i="3"/>
  <c r="K126" i="3"/>
  <c r="J13" i="3"/>
  <c r="J109" i="3"/>
  <c r="J94" i="3"/>
  <c r="J59" i="3"/>
  <c r="J125" i="3"/>
  <c r="K133" i="3"/>
  <c r="J40" i="3"/>
  <c r="J89" i="3"/>
  <c r="J30" i="3"/>
  <c r="J62" i="3"/>
  <c r="J70" i="3"/>
  <c r="J22" i="3"/>
  <c r="K108" i="3"/>
  <c r="J16" i="3"/>
  <c r="J63" i="3"/>
  <c r="J47" i="3"/>
  <c r="L47" i="3"/>
  <c r="J106" i="3"/>
  <c r="J134" i="3"/>
  <c r="J84" i="3"/>
  <c r="J116" i="3"/>
  <c r="J127" i="3"/>
  <c r="K138" i="3"/>
  <c r="K118" i="3"/>
  <c r="J34" i="3"/>
  <c r="K111" i="3"/>
  <c r="K129" i="3"/>
  <c r="J76" i="3"/>
  <c r="S83" i="2" l="1"/>
  <c r="AZ83" i="3" s="1"/>
  <c r="AY83" i="3"/>
  <c r="S102" i="2"/>
  <c r="AZ102" i="3" s="1"/>
  <c r="AY102" i="3"/>
  <c r="AA72" i="2"/>
  <c r="BH72" i="3" s="1"/>
  <c r="BG72" i="3"/>
  <c r="S66" i="2"/>
  <c r="AZ66" i="3" s="1"/>
  <c r="AY66" i="3"/>
  <c r="AA6" i="2"/>
  <c r="BH6" i="3" s="1"/>
  <c r="BG6" i="3"/>
  <c r="S6" i="2"/>
  <c r="AZ6" i="3" s="1"/>
  <c r="AY6" i="3"/>
  <c r="AA83" i="2"/>
  <c r="BH83" i="3" s="1"/>
  <c r="BG83" i="3"/>
  <c r="AA54" i="2"/>
  <c r="BH54" i="3" s="1"/>
  <c r="BG54" i="3"/>
  <c r="AA107" i="2"/>
  <c r="BH107" i="3" s="1"/>
  <c r="BG107" i="3"/>
  <c r="S74" i="2"/>
  <c r="AZ74" i="3" s="1"/>
  <c r="AY74" i="3"/>
  <c r="V50" i="1"/>
  <c r="V127" i="3" s="1"/>
  <c r="U127" i="3"/>
  <c r="C10" i="9" s="1"/>
  <c r="S70" i="2"/>
  <c r="AZ70" i="3" s="1"/>
  <c r="AY70" i="3"/>
  <c r="AA121" i="2"/>
  <c r="BH121" i="3" s="1"/>
  <c r="BG121" i="3"/>
  <c r="S99" i="2"/>
  <c r="AZ99" i="3" s="1"/>
  <c r="AY99" i="3"/>
  <c r="S27" i="2"/>
  <c r="AZ27" i="3" s="1"/>
  <c r="AY27" i="3"/>
  <c r="S122" i="2"/>
  <c r="AZ122" i="3" s="1"/>
  <c r="AY122" i="3"/>
  <c r="AA93" i="2"/>
  <c r="BH93" i="3" s="1"/>
  <c r="BG93" i="3"/>
  <c r="AA61" i="2"/>
  <c r="BH61" i="3" s="1"/>
  <c r="BG61" i="3"/>
  <c r="AA25" i="2"/>
  <c r="BH25" i="3" s="1"/>
  <c r="BG25" i="3"/>
  <c r="V32" i="1"/>
  <c r="V84" i="3" s="1"/>
  <c r="U84" i="3"/>
  <c r="C7" i="9" s="1"/>
  <c r="S135" i="2"/>
  <c r="AZ135" i="3" s="1"/>
  <c r="AY135" i="3"/>
  <c r="S90" i="2"/>
  <c r="AZ90" i="3" s="1"/>
  <c r="AY90" i="3"/>
  <c r="AA64" i="2"/>
  <c r="BH64" i="3" s="1"/>
  <c r="BG64" i="3"/>
  <c r="AA38" i="2"/>
  <c r="BH38" i="3" s="1"/>
  <c r="BG38" i="3"/>
  <c r="AA5" i="2"/>
  <c r="BH5" i="3" s="1"/>
  <c r="BG5" i="3"/>
  <c r="V13" i="1"/>
  <c r="V28" i="3" s="1"/>
  <c r="U28" i="3"/>
  <c r="C47" i="9" s="1"/>
  <c r="S141" i="2"/>
  <c r="AZ141" i="3" s="1"/>
  <c r="AY141" i="3"/>
  <c r="AA111" i="2"/>
  <c r="BH111" i="3" s="1"/>
  <c r="BG111" i="3"/>
  <c r="S51" i="2"/>
  <c r="AZ51" i="3" s="1"/>
  <c r="AY51" i="3"/>
  <c r="S121" i="2"/>
  <c r="AZ121" i="3" s="1"/>
  <c r="AY121" i="3"/>
  <c r="S92" i="2"/>
  <c r="AZ92" i="3" s="1"/>
  <c r="AY92" i="3"/>
  <c r="AA146" i="2"/>
  <c r="BH146" i="3" s="1"/>
  <c r="BG146" i="3"/>
  <c r="S117" i="2"/>
  <c r="AZ117" i="3" s="1"/>
  <c r="AY117" i="3"/>
  <c r="AA78" i="2"/>
  <c r="BH78" i="3" s="1"/>
  <c r="BG78" i="3"/>
  <c r="AA50" i="2"/>
  <c r="BH50" i="3" s="1"/>
  <c r="BG50" i="3"/>
  <c r="S17" i="2"/>
  <c r="AZ17" i="3" s="1"/>
  <c r="AY17" i="3"/>
  <c r="V20" i="1"/>
  <c r="V47" i="3" s="1"/>
  <c r="U47" i="3"/>
  <c r="C16" i="9" s="1"/>
  <c r="AA133" i="2"/>
  <c r="BH133" i="3" s="1"/>
  <c r="BG133" i="3"/>
  <c r="S101" i="2"/>
  <c r="AZ101" i="3" s="1"/>
  <c r="AY101" i="3"/>
  <c r="S75" i="2"/>
  <c r="AZ75" i="3" s="1"/>
  <c r="AY75" i="3"/>
  <c r="AA43" i="2"/>
  <c r="BH43" i="3" s="1"/>
  <c r="BG43" i="3"/>
  <c r="AA10" i="2"/>
  <c r="BH10" i="3" s="1"/>
  <c r="BG10" i="3"/>
  <c r="V22" i="1"/>
  <c r="V55" i="3" s="1"/>
  <c r="U55" i="3"/>
  <c r="C55" i="9" s="1"/>
  <c r="AA142" i="2"/>
  <c r="BH142" i="3" s="1"/>
  <c r="BG142" i="3"/>
  <c r="S104" i="2"/>
  <c r="AZ104" i="3" s="1"/>
  <c r="AY104" i="3"/>
  <c r="AA68" i="2"/>
  <c r="BH68" i="3" s="1"/>
  <c r="BG68" i="3"/>
  <c r="S43" i="2"/>
  <c r="AZ43" i="3" s="1"/>
  <c r="AY43" i="3"/>
  <c r="S13" i="2"/>
  <c r="AZ13" i="3" s="1"/>
  <c r="AY13" i="3"/>
  <c r="V30" i="1"/>
  <c r="V76" i="3" s="1"/>
  <c r="U76" i="3"/>
  <c r="C49" i="9" s="1"/>
  <c r="S142" i="2"/>
  <c r="AZ142" i="3" s="1"/>
  <c r="AY142" i="3"/>
  <c r="S116" i="2"/>
  <c r="AZ116" i="3" s="1"/>
  <c r="AY116" i="3"/>
  <c r="AA87" i="2"/>
  <c r="BH87" i="3" s="1"/>
  <c r="BG87" i="3"/>
  <c r="S52" i="2"/>
  <c r="AZ52" i="3" s="1"/>
  <c r="AY52" i="3"/>
  <c r="AA12" i="2"/>
  <c r="BH12" i="3" s="1"/>
  <c r="BG12" i="3"/>
  <c r="V11" i="1"/>
  <c r="V18" i="3" s="1"/>
  <c r="U18" i="3"/>
  <c r="C15" i="9" s="1"/>
  <c r="V49" i="1"/>
  <c r="V126" i="3" s="1"/>
  <c r="U126" i="3"/>
  <c r="C3" i="9" s="1"/>
  <c r="V26" i="1"/>
  <c r="V63" i="3" s="1"/>
  <c r="U63" i="3"/>
  <c r="C42" i="9" s="1"/>
  <c r="V44" i="1"/>
  <c r="V116" i="3" s="1"/>
  <c r="U116" i="3"/>
  <c r="C5" i="9" s="1"/>
  <c r="AA124" i="2"/>
  <c r="BH124" i="3" s="1"/>
  <c r="BG124" i="3"/>
  <c r="AA149" i="2"/>
  <c r="BH149" i="3" s="1"/>
  <c r="BG149" i="3"/>
  <c r="S44" i="2"/>
  <c r="AZ44" i="3" s="1"/>
  <c r="AY44" i="3"/>
  <c r="S37" i="2"/>
  <c r="AZ37" i="3" s="1"/>
  <c r="AY37" i="3"/>
  <c r="AA36" i="2"/>
  <c r="BH36" i="3" s="1"/>
  <c r="BG36" i="3"/>
  <c r="AA39" i="2"/>
  <c r="BH39" i="3" s="1"/>
  <c r="BG39" i="3"/>
  <c r="AA45" i="2"/>
  <c r="BH45" i="3" s="1"/>
  <c r="BG45" i="3"/>
  <c r="AA28" i="2"/>
  <c r="BH28" i="3" s="1"/>
  <c r="BG28" i="3"/>
  <c r="S137" i="2"/>
  <c r="AZ137" i="3" s="1"/>
  <c r="AY137" i="3"/>
  <c r="S129" i="2"/>
  <c r="AZ129" i="3" s="1"/>
  <c r="AY129" i="3"/>
  <c r="AA32" i="2"/>
  <c r="BH32" i="3" s="1"/>
  <c r="BG32" i="3"/>
  <c r="S45" i="2"/>
  <c r="AZ45" i="3" s="1"/>
  <c r="AY45" i="3"/>
  <c r="S147" i="2"/>
  <c r="AZ147" i="3" s="1"/>
  <c r="AY147" i="3"/>
  <c r="S131" i="2"/>
  <c r="AZ131" i="3" s="1"/>
  <c r="AY131" i="3"/>
  <c r="S60" i="2"/>
  <c r="AZ60" i="3" s="1"/>
  <c r="AY60" i="3"/>
  <c r="AA118" i="2"/>
  <c r="BH118" i="3" s="1"/>
  <c r="BG118" i="3"/>
  <c r="AA90" i="2"/>
  <c r="BH90" i="3" s="1"/>
  <c r="BG90" i="3"/>
  <c r="AA58" i="2"/>
  <c r="BH58" i="3" s="1"/>
  <c r="BG58" i="3"/>
  <c r="AA22" i="2"/>
  <c r="BH22" i="3" s="1"/>
  <c r="BG22" i="3"/>
  <c r="AA79" i="2"/>
  <c r="BH79" i="3" s="1"/>
  <c r="BG79" i="3"/>
  <c r="AA128" i="2"/>
  <c r="BH128" i="3" s="1"/>
  <c r="BG128" i="3"/>
  <c r="AA86" i="2"/>
  <c r="BH86" i="3" s="1"/>
  <c r="BG86" i="3"/>
  <c r="S61" i="2"/>
  <c r="AZ61" i="3" s="1"/>
  <c r="AY61" i="3"/>
  <c r="AA35" i="2"/>
  <c r="BH35" i="3" s="1"/>
  <c r="BG35" i="3"/>
  <c r="V59" i="1"/>
  <c r="V145" i="3" s="1"/>
  <c r="U145" i="3"/>
  <c r="C4" i="9" s="1"/>
  <c r="V5" i="1"/>
  <c r="V6" i="3" s="1"/>
  <c r="U6" i="3"/>
  <c r="C6" i="9" s="1"/>
  <c r="S138" i="2"/>
  <c r="AZ138" i="3" s="1"/>
  <c r="AY138" i="3"/>
  <c r="AA105" i="2"/>
  <c r="BH105" i="3" s="1"/>
  <c r="BG105" i="3"/>
  <c r="S28" i="2"/>
  <c r="AZ28" i="3" s="1"/>
  <c r="AY28" i="3"/>
  <c r="AA117" i="2"/>
  <c r="BH117" i="3" s="1"/>
  <c r="BG117" i="3"/>
  <c r="S89" i="2"/>
  <c r="AZ89" i="3" s="1"/>
  <c r="AY89" i="3"/>
  <c r="AA143" i="2"/>
  <c r="BH143" i="3" s="1"/>
  <c r="BG143" i="3"/>
  <c r="S114" i="2"/>
  <c r="AZ114" i="3" s="1"/>
  <c r="AY114" i="3"/>
  <c r="AA75" i="2"/>
  <c r="BH75" i="3" s="1"/>
  <c r="BG75" i="3"/>
  <c r="S47" i="2"/>
  <c r="AZ47" i="3" s="1"/>
  <c r="AY47" i="3"/>
  <c r="AA7" i="2"/>
  <c r="BH7" i="3" s="1"/>
  <c r="BG7" i="3"/>
  <c r="V12" i="1"/>
  <c r="V22" i="3" s="1"/>
  <c r="U22" i="3"/>
  <c r="C58" i="9" s="1"/>
  <c r="S130" i="2"/>
  <c r="AZ130" i="3" s="1"/>
  <c r="AY130" i="3"/>
  <c r="AA98" i="2"/>
  <c r="BH98" i="3" s="1"/>
  <c r="BG98" i="3"/>
  <c r="S72" i="2"/>
  <c r="AZ72" i="3" s="1"/>
  <c r="AY72" i="3"/>
  <c r="AA40" i="2"/>
  <c r="BH40" i="3" s="1"/>
  <c r="BG40" i="3"/>
  <c r="S7" i="2"/>
  <c r="AZ7" i="3" s="1"/>
  <c r="AY7" i="3"/>
  <c r="AY150" i="3" s="1"/>
  <c r="V6" i="1"/>
  <c r="V9" i="3" s="1"/>
  <c r="U9" i="3"/>
  <c r="C21" i="9" s="1"/>
  <c r="AA139" i="2"/>
  <c r="BH139" i="3" s="1"/>
  <c r="BG139" i="3"/>
  <c r="S98" i="2"/>
  <c r="AZ98" i="3" s="1"/>
  <c r="AY98" i="3"/>
  <c r="AA65" i="2"/>
  <c r="BH65" i="3" s="1"/>
  <c r="BG65" i="3"/>
  <c r="S40" i="2"/>
  <c r="AZ40" i="3" s="1"/>
  <c r="AY40" i="3"/>
  <c r="S10" i="2"/>
  <c r="AZ10" i="3" s="1"/>
  <c r="AY10" i="3"/>
  <c r="V14" i="1"/>
  <c r="V30" i="3" s="1"/>
  <c r="D38" i="9" s="1"/>
  <c r="U30" i="3"/>
  <c r="C38" i="9" s="1"/>
  <c r="S139" i="2"/>
  <c r="AZ139" i="3" s="1"/>
  <c r="AY139" i="3"/>
  <c r="S113" i="2"/>
  <c r="AZ113" i="3" s="1"/>
  <c r="AY113" i="3"/>
  <c r="AA77" i="2"/>
  <c r="BH77" i="3" s="1"/>
  <c r="BG77" i="3"/>
  <c r="S49" i="2"/>
  <c r="AZ49" i="3" s="1"/>
  <c r="AY49" i="3"/>
  <c r="AA9" i="2"/>
  <c r="BH9" i="3" s="1"/>
  <c r="BG9" i="3"/>
  <c r="V16" i="1"/>
  <c r="V34" i="3" s="1"/>
  <c r="U34" i="3"/>
  <c r="C35" i="9" s="1"/>
  <c r="V41" i="1"/>
  <c r="V108" i="3" s="1"/>
  <c r="U108" i="3"/>
  <c r="C56" i="9" s="1"/>
  <c r="V18" i="1"/>
  <c r="V40" i="3" s="1"/>
  <c r="U40" i="3"/>
  <c r="C29" i="9" s="1"/>
  <c r="V34" i="1"/>
  <c r="V89" i="3" s="1"/>
  <c r="U89" i="3"/>
  <c r="C19" i="9" s="1"/>
  <c r="AA112" i="2"/>
  <c r="BH112" i="3" s="1"/>
  <c r="BG112" i="3"/>
  <c r="S58" i="2"/>
  <c r="AZ58" i="3" s="1"/>
  <c r="AY58" i="3"/>
  <c r="V57" i="1"/>
  <c r="V142" i="3" s="1"/>
  <c r="U142" i="3"/>
  <c r="C2" i="9" s="1"/>
  <c r="AA136" i="2"/>
  <c r="BH136" i="3" s="1"/>
  <c r="BG136" i="3"/>
  <c r="AA109" i="2"/>
  <c r="BH109" i="3" s="1"/>
  <c r="BG109" i="3"/>
  <c r="AA60" i="2"/>
  <c r="BH60" i="3" s="1"/>
  <c r="BG60" i="3"/>
  <c r="S118" i="2"/>
  <c r="AZ118" i="3" s="1"/>
  <c r="AY118" i="3"/>
  <c r="AA131" i="2"/>
  <c r="BH131" i="3" s="1"/>
  <c r="BG131" i="3"/>
  <c r="S111" i="2"/>
  <c r="AZ111" i="3" s="1"/>
  <c r="AY111" i="3"/>
  <c r="S67" i="2"/>
  <c r="AZ67" i="3" s="1"/>
  <c r="AY67" i="3"/>
  <c r="AA62" i="2"/>
  <c r="BH62" i="3" s="1"/>
  <c r="BG62" i="3"/>
  <c r="S91" i="2"/>
  <c r="AZ91" i="3" s="1"/>
  <c r="AY91" i="3"/>
  <c r="S55" i="2"/>
  <c r="AZ55" i="3" s="1"/>
  <c r="AY55" i="3"/>
  <c r="S32" i="2"/>
  <c r="AZ32" i="3" s="1"/>
  <c r="AY32" i="3"/>
  <c r="AA85" i="2"/>
  <c r="BH85" i="3" s="1"/>
  <c r="BG85" i="3"/>
  <c r="AA126" i="2"/>
  <c r="BH126" i="3" s="1"/>
  <c r="BG126" i="3"/>
  <c r="V8" i="1"/>
  <c r="V13" i="3" s="1"/>
  <c r="U13" i="3"/>
  <c r="C13" i="9" s="1"/>
  <c r="S136" i="2"/>
  <c r="AZ136" i="3" s="1"/>
  <c r="AY136" i="3"/>
  <c r="S57" i="2"/>
  <c r="AZ57" i="3" s="1"/>
  <c r="AY57" i="3"/>
  <c r="AA15" i="2"/>
  <c r="BH15" i="3" s="1"/>
  <c r="BG15" i="3"/>
  <c r="V55" i="1"/>
  <c r="V138" i="3" s="1"/>
  <c r="D25" i="9" s="1"/>
  <c r="U138" i="3"/>
  <c r="C25" i="9" s="1"/>
  <c r="AA140" i="2"/>
  <c r="BH140" i="3" s="1"/>
  <c r="BG140" i="3"/>
  <c r="S69" i="2"/>
  <c r="AZ69" i="3" s="1"/>
  <c r="AY69" i="3"/>
  <c r="V56" i="1"/>
  <c r="V141" i="3" s="1"/>
  <c r="U141" i="3"/>
  <c r="C53" i="9" s="1"/>
  <c r="AA91" i="2"/>
  <c r="BH91" i="3" s="1"/>
  <c r="BG91" i="3"/>
  <c r="V43" i="1"/>
  <c r="V111" i="3" s="1"/>
  <c r="U111" i="3"/>
  <c r="C34" i="9" s="1"/>
  <c r="S133" i="2"/>
  <c r="AZ133" i="3" s="1"/>
  <c r="AY133" i="3"/>
  <c r="S33" i="2"/>
  <c r="AZ33" i="3" s="1"/>
  <c r="AY33" i="3"/>
  <c r="V60" i="1"/>
  <c r="V146" i="3" s="1"/>
  <c r="U146" i="3"/>
  <c r="C43" i="9" s="1"/>
  <c r="AA132" i="2"/>
  <c r="BH132" i="3" s="1"/>
  <c r="BG132" i="3"/>
  <c r="S71" i="2"/>
  <c r="AZ71" i="3" s="1"/>
  <c r="AY71" i="3"/>
  <c r="AA41" i="2"/>
  <c r="BH41" i="3" s="1"/>
  <c r="BG41" i="3"/>
  <c r="AA44" i="2"/>
  <c r="BH44" i="3" s="1"/>
  <c r="BG44" i="3"/>
  <c r="AA135" i="2"/>
  <c r="BH135" i="3" s="1"/>
  <c r="BG135" i="3"/>
  <c r="S106" i="2"/>
  <c r="AZ106" i="3" s="1"/>
  <c r="AY106" i="3"/>
  <c r="AA80" i="2"/>
  <c r="BH80" i="3" s="1"/>
  <c r="BG80" i="3"/>
  <c r="AA42" i="2"/>
  <c r="BH42" i="3" s="1"/>
  <c r="BG42" i="3"/>
  <c r="S12" i="2"/>
  <c r="AZ12" i="3" s="1"/>
  <c r="AY12" i="3"/>
  <c r="AA147" i="2"/>
  <c r="BH147" i="3" s="1"/>
  <c r="BG147" i="3"/>
  <c r="AA115" i="2"/>
  <c r="BH115" i="3" s="1"/>
  <c r="BG115" i="3"/>
  <c r="AA76" i="2"/>
  <c r="BH76" i="3" s="1"/>
  <c r="BG76" i="3"/>
  <c r="AA51" i="2"/>
  <c r="BH51" i="3" s="1"/>
  <c r="BG51" i="3"/>
  <c r="S25" i="2"/>
  <c r="AZ25" i="3" s="1"/>
  <c r="AY25" i="3"/>
  <c r="V47" i="1"/>
  <c r="V123" i="3" s="1"/>
  <c r="U123" i="3"/>
  <c r="C9" i="9" s="1"/>
  <c r="S54" i="2"/>
  <c r="AZ54" i="3" s="1"/>
  <c r="AY54" i="3"/>
  <c r="S128" i="2"/>
  <c r="AZ128" i="3" s="1"/>
  <c r="AY128" i="3"/>
  <c r="AA96" i="2"/>
  <c r="BH96" i="3" s="1"/>
  <c r="BG96" i="3"/>
  <c r="AA137" i="2"/>
  <c r="BH137" i="3" s="1"/>
  <c r="BG137" i="3"/>
  <c r="S108" i="2"/>
  <c r="AZ108" i="3" s="1"/>
  <c r="AY108" i="3"/>
  <c r="S79" i="2"/>
  <c r="AZ79" i="3" s="1"/>
  <c r="AY79" i="3"/>
  <c r="AA130" i="2"/>
  <c r="BH130" i="3" s="1"/>
  <c r="BG130" i="3"/>
  <c r="AA101" i="2"/>
  <c r="BH101" i="3" s="1"/>
  <c r="BG101" i="3"/>
  <c r="AA66" i="2"/>
  <c r="BH66" i="3" s="1"/>
  <c r="BG66" i="3"/>
  <c r="S34" i="2"/>
  <c r="AZ34" i="3" s="1"/>
  <c r="AY34" i="3"/>
  <c r="V54" i="1"/>
  <c r="V134" i="3" s="1"/>
  <c r="D33" i="9" s="1"/>
  <c r="U134" i="3"/>
  <c r="C33" i="9" s="1"/>
  <c r="AA31" i="2"/>
  <c r="BH31" i="3" s="1"/>
  <c r="BG31" i="3"/>
  <c r="S120" i="2"/>
  <c r="AZ120" i="3" s="1"/>
  <c r="AY120" i="3"/>
  <c r="AA88" i="2"/>
  <c r="BH88" i="3" s="1"/>
  <c r="BG88" i="3"/>
  <c r="AA56" i="2"/>
  <c r="BH56" i="3" s="1"/>
  <c r="BG56" i="3"/>
  <c r="S30" i="2"/>
  <c r="AZ30" i="3" s="1"/>
  <c r="AY30" i="3"/>
  <c r="V33" i="1"/>
  <c r="V86" i="3" s="1"/>
  <c r="D27" i="9" s="1"/>
  <c r="U86" i="3"/>
  <c r="C27" i="9" s="1"/>
  <c r="S35" i="2"/>
  <c r="AZ35" i="3" s="1"/>
  <c r="AY35" i="3"/>
  <c r="S126" i="2"/>
  <c r="AZ126" i="3" s="1"/>
  <c r="AY126" i="3"/>
  <c r="S88" i="2"/>
  <c r="AZ88" i="3" s="1"/>
  <c r="AY88" i="3"/>
  <c r="S56" i="2"/>
  <c r="AZ56" i="3" s="1"/>
  <c r="AY56" i="3"/>
  <c r="AA26" i="2"/>
  <c r="BH26" i="3" s="1"/>
  <c r="BG26" i="3"/>
  <c r="V58" i="1"/>
  <c r="V143" i="3" s="1"/>
  <c r="D22" i="9" s="1"/>
  <c r="U143" i="3"/>
  <c r="C22" i="9" s="1"/>
  <c r="S38" i="2"/>
  <c r="AZ38" i="3" s="1"/>
  <c r="AY38" i="3"/>
  <c r="AA129" i="2"/>
  <c r="BH129" i="3" s="1"/>
  <c r="BG129" i="3"/>
  <c r="AA103" i="2"/>
  <c r="BH103" i="3" s="1"/>
  <c r="BG103" i="3"/>
  <c r="S68" i="2"/>
  <c r="AZ68" i="3" s="1"/>
  <c r="AY68" i="3"/>
  <c r="AA29" i="2"/>
  <c r="BH29" i="3" s="1"/>
  <c r="BG29" i="3"/>
  <c r="V45" i="1"/>
  <c r="V118" i="3" s="1"/>
  <c r="U118" i="3"/>
  <c r="C52" i="9" s="1"/>
  <c r="AA11" i="2"/>
  <c r="BH11" i="3" s="1"/>
  <c r="BG11" i="3"/>
  <c r="V10" i="1"/>
  <c r="V16" i="3" s="1"/>
  <c r="D18" i="9" s="1"/>
  <c r="U16" i="3"/>
  <c r="C18" i="9" s="1"/>
  <c r="S14" i="2"/>
  <c r="AZ14" i="3" s="1"/>
  <c r="AY14" i="3"/>
  <c r="S31" i="2"/>
  <c r="AZ31" i="3" s="1"/>
  <c r="AY31" i="3"/>
  <c r="S48" i="2"/>
  <c r="AZ48" i="3" s="1"/>
  <c r="AY48" i="3"/>
  <c r="AA108" i="2"/>
  <c r="BH108" i="3" s="1"/>
  <c r="BG108" i="3"/>
  <c r="S140" i="2"/>
  <c r="AZ140" i="3" s="1"/>
  <c r="AY140" i="3"/>
  <c r="C57" i="9"/>
  <c r="AA94" i="2"/>
  <c r="BH94" i="3" s="1"/>
  <c r="BG94" i="3"/>
  <c r="V24" i="1"/>
  <c r="V59" i="3" s="1"/>
  <c r="U59" i="3"/>
  <c r="C39" i="9" s="1"/>
  <c r="AA89" i="2"/>
  <c r="BH89" i="3" s="1"/>
  <c r="BG89" i="3"/>
  <c r="AA21" i="2"/>
  <c r="BH21" i="3" s="1"/>
  <c r="BG21" i="3"/>
  <c r="S73" i="2"/>
  <c r="AZ73" i="3" s="1"/>
  <c r="AY73" i="3"/>
  <c r="AA82" i="2"/>
  <c r="BH82" i="3" s="1"/>
  <c r="BG82" i="3"/>
  <c r="S123" i="2"/>
  <c r="AZ123" i="3" s="1"/>
  <c r="AY123" i="3"/>
  <c r="AA33" i="2"/>
  <c r="BH33" i="3" s="1"/>
  <c r="BG33" i="3"/>
  <c r="AA57" i="2"/>
  <c r="BH57" i="3" s="1"/>
  <c r="BG57" i="3"/>
  <c r="AA59" i="2"/>
  <c r="BH59" i="3" s="1"/>
  <c r="BG59" i="3"/>
  <c r="S86" i="2"/>
  <c r="AZ86" i="3" s="1"/>
  <c r="AY86" i="3"/>
  <c r="AA106" i="2"/>
  <c r="BH106" i="3" s="1"/>
  <c r="BG106" i="3"/>
  <c r="S36" i="2"/>
  <c r="AZ36" i="3" s="1"/>
  <c r="AY36" i="3"/>
  <c r="V53" i="1"/>
  <c r="V133" i="3" s="1"/>
  <c r="U133" i="3"/>
  <c r="C54" i="9" s="1"/>
  <c r="V23" i="1"/>
  <c r="V57" i="3" s="1"/>
  <c r="U57" i="3"/>
  <c r="C37" i="9" s="1"/>
  <c r="AA27" i="2"/>
  <c r="BH27" i="3" s="1"/>
  <c r="BG27" i="3"/>
  <c r="S132" i="2"/>
  <c r="AZ132" i="3" s="1"/>
  <c r="AY132" i="3"/>
  <c r="S103" i="2"/>
  <c r="AZ103" i="3" s="1"/>
  <c r="AY103" i="3"/>
  <c r="S77" i="2"/>
  <c r="AZ77" i="3" s="1"/>
  <c r="AY77" i="3"/>
  <c r="S39" i="2"/>
  <c r="AZ39" i="3" s="1"/>
  <c r="AY39" i="3"/>
  <c r="S9" i="2"/>
  <c r="AZ9" i="3" s="1"/>
  <c r="AY9" i="3"/>
  <c r="AA144" i="2"/>
  <c r="BH144" i="3" s="1"/>
  <c r="BG144" i="3"/>
  <c r="S112" i="2"/>
  <c r="AZ112" i="3" s="1"/>
  <c r="AY112" i="3"/>
  <c r="AA73" i="2"/>
  <c r="BH73" i="3" s="1"/>
  <c r="BG73" i="3"/>
  <c r="AA48" i="2"/>
  <c r="BH48" i="3" s="1"/>
  <c r="BG48" i="3"/>
  <c r="S22" i="2"/>
  <c r="AZ22" i="3" s="1"/>
  <c r="AY22" i="3"/>
  <c r="V37" i="1"/>
  <c r="V98" i="3" s="1"/>
  <c r="U98" i="3"/>
  <c r="C14" i="9" s="1"/>
  <c r="S5" i="2"/>
  <c r="AZ5" i="3" s="1"/>
  <c r="AY5" i="3"/>
  <c r="S124" i="2"/>
  <c r="AZ124" i="3" s="1"/>
  <c r="AY124" i="3"/>
  <c r="AA92" i="2"/>
  <c r="BH92" i="3" s="1"/>
  <c r="BG92" i="3"/>
  <c r="S134" i="2"/>
  <c r="AZ134" i="3" s="1"/>
  <c r="AY134" i="3"/>
  <c r="S105" i="2"/>
  <c r="AZ105" i="3" s="1"/>
  <c r="AY105" i="3"/>
  <c r="AA69" i="2"/>
  <c r="BH69" i="3" s="1"/>
  <c r="BG69" i="3"/>
  <c r="S127" i="2"/>
  <c r="AZ127" i="3" s="1"/>
  <c r="AY127" i="3"/>
  <c r="AA95" i="2"/>
  <c r="BH95" i="3" s="1"/>
  <c r="BG95" i="3"/>
  <c r="S63" i="2"/>
  <c r="AZ63" i="3" s="1"/>
  <c r="AY63" i="3"/>
  <c r="AA30" i="2"/>
  <c r="BH30" i="3" s="1"/>
  <c r="BG30" i="3"/>
  <c r="V46" i="1"/>
  <c r="V121" i="3" s="1"/>
  <c r="U121" i="3"/>
  <c r="C24" i="9" s="1"/>
  <c r="AA8" i="2"/>
  <c r="BH8" i="3" s="1"/>
  <c r="BG8" i="3"/>
  <c r="S110" i="2"/>
  <c r="AZ110" i="3" s="1"/>
  <c r="AY110" i="3"/>
  <c r="AA84" i="2"/>
  <c r="BH84" i="3" s="1"/>
  <c r="BG84" i="3"/>
  <c r="S53" i="2"/>
  <c r="AZ53" i="3" s="1"/>
  <c r="AY53" i="3"/>
  <c r="AA23" i="2"/>
  <c r="BH23" i="3" s="1"/>
  <c r="BG23" i="3"/>
  <c r="V25" i="1"/>
  <c r="V62" i="3" s="1"/>
  <c r="U62" i="3"/>
  <c r="C50" i="9" s="1"/>
  <c r="S18" i="2"/>
  <c r="AZ18" i="3" s="1"/>
  <c r="AY18" i="3"/>
  <c r="AA119" i="2"/>
  <c r="BH119" i="3" s="1"/>
  <c r="BG119" i="3"/>
  <c r="S84" i="2"/>
  <c r="AZ84" i="3" s="1"/>
  <c r="AY84" i="3"/>
  <c r="AA52" i="2"/>
  <c r="BH52" i="3" s="1"/>
  <c r="BG52" i="3"/>
  <c r="S23" i="2"/>
  <c r="AZ23" i="3" s="1"/>
  <c r="AY23" i="3"/>
  <c r="V48" i="1"/>
  <c r="V125" i="3" s="1"/>
  <c r="U125" i="3"/>
  <c r="C44" i="9" s="1"/>
  <c r="AA14" i="2"/>
  <c r="BH14" i="3" s="1"/>
  <c r="BG14" i="3"/>
  <c r="AA125" i="2"/>
  <c r="BH125" i="3" s="1"/>
  <c r="BG125" i="3"/>
  <c r="AA100" i="2"/>
  <c r="BH100" i="3" s="1"/>
  <c r="BG100" i="3"/>
  <c r="S65" i="2"/>
  <c r="AZ65" i="3" s="1"/>
  <c r="AY65" i="3"/>
  <c r="S26" i="2"/>
  <c r="AZ26" i="3" s="1"/>
  <c r="AY26" i="3"/>
  <c r="V35" i="1"/>
  <c r="V91" i="3" s="1"/>
  <c r="U91" i="3"/>
  <c r="C26" i="9" s="1"/>
  <c r="S41" i="2"/>
  <c r="AZ41" i="3" s="1"/>
  <c r="AY41" i="3"/>
  <c r="AA47" i="2"/>
  <c r="BH47" i="3" s="1"/>
  <c r="BG47" i="3"/>
  <c r="V39" i="1"/>
  <c r="V103" i="3" s="1"/>
  <c r="U103" i="3"/>
  <c r="C11" i="9" s="1"/>
  <c r="S21" i="2"/>
  <c r="AZ21" i="3" s="1"/>
  <c r="AY21" i="3"/>
  <c r="S87" i="2"/>
  <c r="AZ87" i="3" s="1"/>
  <c r="AY87" i="3"/>
  <c r="AA114" i="2"/>
  <c r="BH114" i="3" s="1"/>
  <c r="BG114" i="3"/>
  <c r="V51" i="1"/>
  <c r="V129" i="3" s="1"/>
  <c r="U129" i="3"/>
  <c r="C23" i="9" s="1"/>
  <c r="V31" i="1"/>
  <c r="V80" i="3" s="1"/>
  <c r="D45" i="9" s="1"/>
  <c r="U80" i="3"/>
  <c r="C45" i="9" s="1"/>
  <c r="AA99" i="2"/>
  <c r="BH99" i="3" s="1"/>
  <c r="BG99" i="3"/>
  <c r="AA102" i="2"/>
  <c r="BH102" i="3" s="1"/>
  <c r="BG102" i="3"/>
  <c r="V29" i="1"/>
  <c r="V73" i="3" s="1"/>
  <c r="U73" i="3"/>
  <c r="C36" i="9" s="1"/>
  <c r="AA123" i="2"/>
  <c r="BH123" i="3" s="1"/>
  <c r="BG123" i="3"/>
  <c r="V36" i="1"/>
  <c r="V94" i="3" s="1"/>
  <c r="U94" i="3"/>
  <c r="C51" i="9" s="1"/>
  <c r="S146" i="2"/>
  <c r="AZ146" i="3" s="1"/>
  <c r="AY146" i="3"/>
  <c r="S107" i="2"/>
  <c r="AZ107" i="3" s="1"/>
  <c r="AY107" i="3"/>
  <c r="AA81" i="2"/>
  <c r="BH81" i="3" s="1"/>
  <c r="BG81" i="3"/>
  <c r="S50" i="2"/>
  <c r="AZ50" i="3" s="1"/>
  <c r="AY50" i="3"/>
  <c r="AA20" i="2"/>
  <c r="BH20" i="3" s="1"/>
  <c r="BG20" i="3"/>
  <c r="V17" i="1"/>
  <c r="V37" i="3" s="1"/>
  <c r="U37" i="3"/>
  <c r="C20" i="9" s="1"/>
  <c r="AA148" i="2"/>
  <c r="BH148" i="3" s="1"/>
  <c r="BG148" i="3"/>
  <c r="AA116" i="2"/>
  <c r="BH116" i="3" s="1"/>
  <c r="BG116" i="3"/>
  <c r="S81" i="2"/>
  <c r="AZ81" i="3" s="1"/>
  <c r="AY81" i="3"/>
  <c r="AA49" i="2"/>
  <c r="BH49" i="3" s="1"/>
  <c r="BG49" i="3"/>
  <c r="S20" i="2"/>
  <c r="AZ20" i="3" s="1"/>
  <c r="AY20" i="3"/>
  <c r="V40" i="1"/>
  <c r="V106" i="3" s="1"/>
  <c r="U106" i="3"/>
  <c r="C12" i="9" s="1"/>
  <c r="S148" i="2"/>
  <c r="AZ148" i="3" s="1"/>
  <c r="AY148" i="3"/>
  <c r="AA122" i="2"/>
  <c r="BH122" i="3" s="1"/>
  <c r="BG122" i="3"/>
  <c r="AA97" i="2"/>
  <c r="BH97" i="3" s="1"/>
  <c r="BG97" i="3"/>
  <c r="S59" i="2"/>
  <c r="AZ59" i="3" s="1"/>
  <c r="AY59" i="3"/>
  <c r="AA19" i="2"/>
  <c r="BH19" i="3" s="1"/>
  <c r="BG19" i="3"/>
  <c r="V27" i="1"/>
  <c r="V67" i="3" s="1"/>
  <c r="U67" i="3"/>
  <c r="C46" i="9" s="1"/>
  <c r="AA17" i="2"/>
  <c r="BH17" i="3" s="1"/>
  <c r="BG17" i="3"/>
  <c r="AA34" i="2"/>
  <c r="BH34" i="3" s="1"/>
  <c r="BG34" i="3"/>
  <c r="V15" i="1"/>
  <c r="V32" i="3" s="1"/>
  <c r="U32" i="3"/>
  <c r="C17" i="9" s="1"/>
  <c r="V7" i="1"/>
  <c r="V12" i="3" s="1"/>
  <c r="U12" i="3"/>
  <c r="C8" i="9" s="1"/>
  <c r="S19" i="2"/>
  <c r="AZ19" i="3" s="1"/>
  <c r="AY19" i="3"/>
  <c r="AA134" i="2"/>
  <c r="BH134" i="3" s="1"/>
  <c r="BG134" i="3"/>
  <c r="AA110" i="2"/>
  <c r="BH110" i="3" s="1"/>
  <c r="BG110" i="3"/>
  <c r="S95" i="2"/>
  <c r="AZ95" i="3" s="1"/>
  <c r="AY95" i="3"/>
  <c r="S62" i="2"/>
  <c r="AZ62" i="3" s="1"/>
  <c r="AY62" i="3"/>
  <c r="AA74" i="2"/>
  <c r="BH74" i="3" s="1"/>
  <c r="BG74" i="3"/>
  <c r="S109" i="2"/>
  <c r="AZ109" i="3" s="1"/>
  <c r="AY109" i="3"/>
  <c r="S80" i="2"/>
  <c r="AZ80" i="3" s="1"/>
  <c r="AY80" i="3"/>
  <c r="AA37" i="2"/>
  <c r="BH37" i="3" s="1"/>
  <c r="BG37" i="3"/>
  <c r="S100" i="2"/>
  <c r="AZ100" i="3" s="1"/>
  <c r="AY100" i="3"/>
  <c r="AA141" i="2"/>
  <c r="BH141" i="3" s="1"/>
  <c r="BG141" i="3"/>
  <c r="AA18" i="2"/>
  <c r="BH18" i="3" s="1"/>
  <c r="BG18" i="3"/>
  <c r="S76" i="2"/>
  <c r="AZ76" i="3" s="1"/>
  <c r="AY76" i="3"/>
  <c r="AA63" i="2"/>
  <c r="BH63" i="3" s="1"/>
  <c r="BG63" i="3"/>
  <c r="S85" i="2"/>
  <c r="AZ85" i="3" s="1"/>
  <c r="AY85" i="3"/>
  <c r="S125" i="2"/>
  <c r="AZ125" i="3" s="1"/>
  <c r="AY125" i="3"/>
  <c r="S97" i="2"/>
  <c r="AZ97" i="3" s="1"/>
  <c r="AY97" i="3"/>
  <c r="AA70" i="2"/>
  <c r="BH70" i="3" s="1"/>
  <c r="BG70" i="3"/>
  <c r="S29" i="2"/>
  <c r="AZ29" i="3" s="1"/>
  <c r="AY29" i="3"/>
  <c r="V42" i="1"/>
  <c r="V109" i="3" s="1"/>
  <c r="U109" i="3"/>
  <c r="C28" i="9" s="1"/>
  <c r="AA138" i="2"/>
  <c r="BH138" i="3" s="1"/>
  <c r="BG138" i="3"/>
  <c r="S93" i="2"/>
  <c r="AZ93" i="3" s="1"/>
  <c r="AY93" i="3"/>
  <c r="AA67" i="2"/>
  <c r="BH67" i="3" s="1"/>
  <c r="BG67" i="3"/>
  <c r="S42" i="2"/>
  <c r="AZ42" i="3" s="1"/>
  <c r="AY42" i="3"/>
  <c r="S15" i="2"/>
  <c r="AZ15" i="3" s="1"/>
  <c r="AY15" i="3"/>
  <c r="V21" i="1"/>
  <c r="V51" i="3" s="1"/>
  <c r="U51" i="3"/>
  <c r="C32" i="9" s="1"/>
  <c r="S144" i="2"/>
  <c r="AZ144" i="3" s="1"/>
  <c r="AY144" i="3"/>
  <c r="S115" i="2"/>
  <c r="AZ115" i="3" s="1"/>
  <c r="AY115" i="3"/>
  <c r="S64" i="2"/>
  <c r="AZ64" i="3" s="1"/>
  <c r="AY64" i="3"/>
  <c r="AA127" i="2"/>
  <c r="BH127" i="3" s="1"/>
  <c r="BG127" i="3"/>
  <c r="S96" i="2"/>
  <c r="AZ96" i="3" s="1"/>
  <c r="AY96" i="3"/>
  <c r="S149" i="2"/>
  <c r="AZ149" i="3" s="1"/>
  <c r="AY149" i="3"/>
  <c r="AA120" i="2"/>
  <c r="BH120" i="3" s="1"/>
  <c r="BG120" i="3"/>
  <c r="S82" i="2"/>
  <c r="AZ82" i="3" s="1"/>
  <c r="AY82" i="3"/>
  <c r="AA53" i="2"/>
  <c r="BH53" i="3" s="1"/>
  <c r="BG53" i="3"/>
  <c r="S24" i="2"/>
  <c r="AZ24" i="3" s="1"/>
  <c r="AY24" i="3"/>
  <c r="V28" i="1"/>
  <c r="V70" i="3" s="1"/>
  <c r="U70" i="3"/>
  <c r="C41" i="9" s="1"/>
  <c r="S143" i="2"/>
  <c r="AZ143" i="3" s="1"/>
  <c r="AY143" i="3"/>
  <c r="AA104" i="2"/>
  <c r="BH104" i="3" s="1"/>
  <c r="BG104" i="3"/>
  <c r="S78" i="2"/>
  <c r="AZ78" i="3" s="1"/>
  <c r="AY78" i="3"/>
  <c r="AA46" i="2"/>
  <c r="BH46" i="3" s="1"/>
  <c r="BG46" i="3"/>
  <c r="AA13" i="2"/>
  <c r="BH13" i="3" s="1"/>
  <c r="BG13" i="3"/>
  <c r="V9" i="1"/>
  <c r="V15" i="3" s="1"/>
  <c r="D48" i="9" s="1"/>
  <c r="U15" i="3"/>
  <c r="C48" i="9" s="1"/>
  <c r="AA145" i="2"/>
  <c r="BH145" i="3" s="1"/>
  <c r="BG145" i="3"/>
  <c r="AA113" i="2"/>
  <c r="BH113" i="3" s="1"/>
  <c r="BG113" i="3"/>
  <c r="AA71" i="2"/>
  <c r="BH71" i="3" s="1"/>
  <c r="BG71" i="3"/>
  <c r="S46" i="2"/>
  <c r="AZ46" i="3" s="1"/>
  <c r="AY46" i="3"/>
  <c r="AA16" i="2"/>
  <c r="BH16" i="3" s="1"/>
  <c r="BG16" i="3"/>
  <c r="V38" i="1"/>
  <c r="V101" i="3" s="1"/>
  <c r="D40" i="9" s="1"/>
  <c r="U101" i="3"/>
  <c r="C40" i="9" s="1"/>
  <c r="S145" i="2"/>
  <c r="AZ145" i="3" s="1"/>
  <c r="AY145" i="3"/>
  <c r="S119" i="2"/>
  <c r="AZ119" i="3" s="1"/>
  <c r="AY119" i="3"/>
  <c r="S94" i="2"/>
  <c r="AZ94" i="3" s="1"/>
  <c r="AY94" i="3"/>
  <c r="AA55" i="2"/>
  <c r="BH55" i="3" s="1"/>
  <c r="BG55" i="3"/>
  <c r="S16" i="2"/>
  <c r="AZ16" i="3" s="1"/>
  <c r="AY16" i="3"/>
  <c r="V19" i="1"/>
  <c r="V44" i="3" s="1"/>
  <c r="U44" i="3"/>
  <c r="C31" i="9" s="1"/>
  <c r="BG150" i="3"/>
  <c r="AA24" i="2"/>
  <c r="BH24" i="3" s="1"/>
  <c r="BG24" i="3"/>
  <c r="V52" i="1"/>
  <c r="V130" i="3" s="1"/>
  <c r="D30" i="9" s="1"/>
  <c r="U130" i="3"/>
  <c r="C30" i="9" s="1"/>
  <c r="J51" i="2"/>
  <c r="D15" i="9"/>
  <c r="AP51" i="3"/>
  <c r="J138" i="2"/>
  <c r="AP30" i="3"/>
  <c r="J95" i="2"/>
  <c r="J44" i="2"/>
  <c r="J148" i="2"/>
  <c r="J90" i="2"/>
  <c r="J9" i="2"/>
  <c r="J18" i="2"/>
  <c r="J102" i="2"/>
  <c r="J76" i="2"/>
  <c r="J22" i="2"/>
  <c r="J89" i="2"/>
  <c r="J11" i="2"/>
  <c r="J40" i="2"/>
  <c r="J27" i="2"/>
  <c r="J125" i="2"/>
  <c r="J4" i="2"/>
  <c r="AQ4" i="3" s="1"/>
  <c r="J15" i="2"/>
  <c r="J101" i="2"/>
  <c r="J75" i="2"/>
  <c r="J10" i="2"/>
  <c r="J23" i="2"/>
  <c r="AP108" i="3"/>
  <c r="J126" i="2"/>
  <c r="AP38" i="3"/>
  <c r="J71" i="2"/>
  <c r="AP59" i="3"/>
  <c r="J35" i="2"/>
  <c r="J145" i="2"/>
  <c r="J68" i="2"/>
  <c r="J61" i="2"/>
  <c r="J94" i="2"/>
  <c r="J109" i="2"/>
  <c r="J118" i="2"/>
  <c r="J124" i="2"/>
  <c r="J73" i="2"/>
  <c r="J82" i="2"/>
  <c r="J16" i="2"/>
  <c r="J29" i="2"/>
  <c r="J123" i="2"/>
  <c r="J46" i="2"/>
  <c r="AP114" i="3"/>
  <c r="J128" i="2"/>
  <c r="AP125" i="3"/>
  <c r="J63" i="2"/>
  <c r="AP4" i="3"/>
  <c r="J20" i="2"/>
  <c r="J93" i="2"/>
  <c r="J142" i="2"/>
  <c r="J116" i="2"/>
  <c r="J65" i="2"/>
  <c r="J50" i="2"/>
  <c r="J132" i="2"/>
  <c r="J106" i="2"/>
  <c r="J70" i="2"/>
  <c r="J147" i="2"/>
  <c r="J85" i="2"/>
  <c r="J134" i="2"/>
  <c r="J57" i="2"/>
  <c r="J149" i="2"/>
  <c r="J58" i="2"/>
  <c r="J43" i="2"/>
  <c r="AP17" i="3"/>
  <c r="J112" i="2"/>
  <c r="AP91" i="3"/>
  <c r="J47" i="2"/>
  <c r="AP98" i="3"/>
  <c r="J37" i="2"/>
  <c r="J96" i="2"/>
  <c r="J139" i="2"/>
  <c r="J36" i="2"/>
  <c r="J31" i="2"/>
  <c r="J119" i="2"/>
  <c r="J144" i="2"/>
  <c r="J67" i="2"/>
  <c r="J42" i="2"/>
  <c r="J105" i="2"/>
  <c r="J69" i="2"/>
  <c r="J17" i="2"/>
  <c r="J108" i="2"/>
  <c r="J143" i="2"/>
  <c r="J136" i="2"/>
  <c r="J91" i="2"/>
  <c r="AP41" i="3"/>
  <c r="J135" i="2"/>
  <c r="AP24" i="3"/>
  <c r="J7" i="2"/>
  <c r="J74" i="2"/>
  <c r="J6" i="2"/>
  <c r="J141" i="2"/>
  <c r="J8" i="2"/>
  <c r="J100" i="2"/>
  <c r="J88" i="2"/>
  <c r="J13" i="2"/>
  <c r="J113" i="2"/>
  <c r="R150" i="2"/>
  <c r="S4" i="2"/>
  <c r="J115" i="2"/>
  <c r="J117" i="2"/>
  <c r="J129" i="2"/>
  <c r="J104" i="2"/>
  <c r="J98" i="2"/>
  <c r="J62" i="2"/>
  <c r="Z150" i="2"/>
  <c r="AA4" i="2"/>
  <c r="BH4" i="3" s="1"/>
  <c r="J54" i="2"/>
  <c r="J38" i="2"/>
  <c r="AP79" i="3"/>
  <c r="J127" i="2"/>
  <c r="AP90" i="3"/>
  <c r="J131" i="2"/>
  <c r="J55" i="2"/>
  <c r="J122" i="2"/>
  <c r="J97" i="2"/>
  <c r="J72" i="2"/>
  <c r="J87" i="2"/>
  <c r="J99" i="2"/>
  <c r="J21" i="2"/>
  <c r="U61" i="1"/>
  <c r="V4" i="1"/>
  <c r="V4" i="3" s="1"/>
  <c r="J77" i="2"/>
  <c r="J140" i="2"/>
  <c r="J114" i="2"/>
  <c r="J28" i="2"/>
  <c r="J83" i="2"/>
  <c r="J80" i="2"/>
  <c r="J110" i="2"/>
  <c r="J79" i="2"/>
  <c r="J84" i="2"/>
  <c r="J33" i="2"/>
  <c r="AP99" i="3"/>
  <c r="J111" i="2"/>
  <c r="J32" i="2"/>
  <c r="J52" i="2"/>
  <c r="J45" i="2"/>
  <c r="J19" i="2"/>
  <c r="J66" i="2"/>
  <c r="J121" i="2"/>
  <c r="J137" i="2"/>
  <c r="J60" i="2"/>
  <c r="J86" i="2"/>
  <c r="J107" i="2"/>
  <c r="J30" i="2"/>
  <c r="J56" i="2"/>
  <c r="J81" i="2"/>
  <c r="J26" i="2"/>
  <c r="AP134" i="3"/>
  <c r="J103" i="2"/>
  <c r="AP120" i="3"/>
  <c r="J53" i="2"/>
  <c r="J133" i="2"/>
  <c r="J59" i="2"/>
  <c r="J49" i="2"/>
  <c r="J120" i="2"/>
  <c r="J12" i="2"/>
  <c r="J25" i="2"/>
  <c r="J24" i="2"/>
  <c r="J48" i="2"/>
  <c r="J146" i="2"/>
  <c r="J92" i="2"/>
  <c r="J41" i="2"/>
  <c r="J14" i="2"/>
  <c r="J64" i="2"/>
  <c r="J5" i="2"/>
  <c r="J39" i="2"/>
  <c r="J130" i="2"/>
  <c r="J78" i="2"/>
  <c r="J34" i="2"/>
  <c r="D21" i="9"/>
  <c r="D10" i="9"/>
  <c r="D5" i="9"/>
  <c r="D49" i="9"/>
  <c r="D16" i="9"/>
  <c r="D47" i="9"/>
  <c r="D35" i="9"/>
  <c r="D29" i="9"/>
  <c r="D56" i="9"/>
  <c r="D17" i="9"/>
  <c r="D43" i="9"/>
  <c r="D55" i="9"/>
  <c r="D46" i="9"/>
  <c r="D2" i="9"/>
  <c r="D42" i="9"/>
  <c r="D32" i="9"/>
  <c r="D53" i="9"/>
  <c r="D7" i="9"/>
  <c r="D51" i="9"/>
  <c r="D12" i="9"/>
  <c r="D9" i="9"/>
  <c r="D6" i="9"/>
  <c r="D13" i="9"/>
  <c r="D58" i="9"/>
  <c r="D34" i="9"/>
  <c r="D4" i="9"/>
  <c r="D19" i="9"/>
  <c r="D3" i="9"/>
  <c r="AP83" i="3"/>
  <c r="AP124" i="3"/>
  <c r="AP56" i="3"/>
  <c r="AP97" i="3"/>
  <c r="AP32" i="3"/>
  <c r="AP92" i="3"/>
  <c r="AP6" i="3"/>
  <c r="AP62" i="3"/>
  <c r="AP119" i="3"/>
  <c r="AP49" i="3"/>
  <c r="AP46" i="3"/>
  <c r="AP28" i="3"/>
  <c r="AP101" i="3"/>
  <c r="AP69" i="3"/>
  <c r="AP33" i="3"/>
  <c r="AP5" i="3"/>
  <c r="AP115" i="3"/>
  <c r="AP74" i="3"/>
  <c r="AP77" i="3"/>
  <c r="AP141" i="3"/>
  <c r="AP122" i="3"/>
  <c r="AP8" i="3"/>
  <c r="AP139" i="3"/>
  <c r="AP100" i="3"/>
  <c r="AP116" i="3"/>
  <c r="AP54" i="3"/>
  <c r="AP68" i="3"/>
  <c r="AP113" i="3"/>
  <c r="AP58" i="3"/>
  <c r="AP21" i="3"/>
  <c r="AP142" i="3"/>
  <c r="AP93" i="3"/>
  <c r="AP45" i="3"/>
  <c r="AP34" i="3"/>
  <c r="AP10" i="3"/>
  <c r="AP109" i="3"/>
  <c r="AP88" i="3"/>
  <c r="AP132" i="3"/>
  <c r="AP137" i="3"/>
  <c r="AP48" i="3"/>
  <c r="AP31" i="3"/>
  <c r="AP78" i="3"/>
  <c r="AP143" i="3"/>
  <c r="AP67" i="3"/>
  <c r="AP82" i="3"/>
  <c r="AP18" i="3"/>
  <c r="AP84" i="3"/>
  <c r="AP123" i="3"/>
  <c r="AP102" i="3"/>
  <c r="AP16" i="3"/>
  <c r="AP42" i="3"/>
  <c r="AP11" i="3"/>
  <c r="AP76" i="3"/>
  <c r="AP118" i="3"/>
  <c r="AP12" i="3"/>
  <c r="AP104" i="3"/>
  <c r="AP61" i="3"/>
  <c r="AP13" i="3"/>
  <c r="AP81" i="3"/>
  <c r="AP130" i="3"/>
  <c r="AP73" i="3"/>
  <c r="AP55" i="3"/>
  <c r="AP40" i="3"/>
  <c r="AP66" i="3"/>
  <c r="AP121" i="3"/>
  <c r="AP129" i="3"/>
  <c r="L51" i="3"/>
  <c r="L134" i="3"/>
  <c r="L63" i="3"/>
  <c r="L121" i="3"/>
  <c r="L125" i="3"/>
  <c r="L138" i="3"/>
  <c r="L89" i="3"/>
  <c r="L116" i="3"/>
  <c r="L32" i="3"/>
  <c r="L109" i="3"/>
  <c r="L62" i="3"/>
  <c r="L37" i="3"/>
  <c r="L28" i="3"/>
  <c r="L13" i="3"/>
  <c r="L142" i="3"/>
  <c r="L76" i="3"/>
  <c r="L133" i="3"/>
  <c r="L106" i="3"/>
  <c r="L108" i="3"/>
  <c r="L12" i="3"/>
  <c r="L103" i="3"/>
  <c r="L111" i="3"/>
  <c r="L127" i="3"/>
  <c r="L34" i="3"/>
  <c r="L84" i="3"/>
  <c r="L4" i="3"/>
  <c r="L123" i="3"/>
  <c r="L59" i="3"/>
  <c r="L44" i="3"/>
  <c r="L22" i="3"/>
  <c r="L73" i="3"/>
  <c r="L30" i="3"/>
  <c r="L118" i="3"/>
  <c r="L40" i="3"/>
  <c r="L101" i="3"/>
  <c r="L91" i="3"/>
  <c r="L98" i="3"/>
  <c r="L15" i="3"/>
  <c r="L18" i="3"/>
  <c r="L146" i="3"/>
  <c r="L86" i="3"/>
  <c r="L129" i="3"/>
  <c r="L143" i="3"/>
  <c r="L16" i="3"/>
  <c r="L55" i="3"/>
  <c r="L70" i="3"/>
  <c r="L141" i="3"/>
  <c r="L9" i="3"/>
  <c r="L80" i="3"/>
  <c r="L57" i="3"/>
  <c r="L67" i="3"/>
  <c r="L145" i="3"/>
  <c r="L126" i="3"/>
  <c r="L6" i="3"/>
  <c r="L130" i="3"/>
  <c r="L94" i="3"/>
  <c r="AP138" i="3"/>
  <c r="AP95" i="3"/>
  <c r="AP44" i="3"/>
  <c r="AP126" i="3"/>
  <c r="AP71" i="3"/>
  <c r="AP35" i="3"/>
  <c r="AP103" i="3"/>
  <c r="AP128" i="3"/>
  <c r="AP63" i="3"/>
  <c r="AP20" i="3"/>
  <c r="AP53" i="3"/>
  <c r="AP112" i="3"/>
  <c r="AP37" i="3"/>
  <c r="AP135" i="3"/>
  <c r="AP26" i="3"/>
  <c r="AP47" i="3"/>
  <c r="AP7" i="3"/>
  <c r="AP127" i="3"/>
  <c r="AP131" i="3"/>
  <c r="AP111" i="3"/>
  <c r="AP29" i="3"/>
  <c r="D39" i="9" l="1"/>
  <c r="D54" i="9"/>
  <c r="D44" i="9"/>
  <c r="D50" i="9"/>
  <c r="D41" i="9"/>
  <c r="D24" i="9"/>
  <c r="D26" i="9"/>
  <c r="D31" i="10"/>
  <c r="D40" i="10"/>
  <c r="D48" i="10"/>
  <c r="D41" i="10"/>
  <c r="D11" i="9"/>
  <c r="D11" i="10"/>
  <c r="D26" i="10"/>
  <c r="D44" i="10"/>
  <c r="D50" i="10"/>
  <c r="D24" i="10"/>
  <c r="D54" i="10"/>
  <c r="D39" i="10"/>
  <c r="D30" i="10"/>
  <c r="D52" i="10"/>
  <c r="D22" i="10"/>
  <c r="D27" i="10"/>
  <c r="D33" i="10"/>
  <c r="D56" i="10"/>
  <c r="D6" i="10"/>
  <c r="D42" i="10"/>
  <c r="D8" i="10"/>
  <c r="D36" i="10"/>
  <c r="D45" i="10"/>
  <c r="D18" i="10"/>
  <c r="D53" i="10"/>
  <c r="D25" i="10"/>
  <c r="D2" i="10"/>
  <c r="D19" i="10"/>
  <c r="D35" i="10"/>
  <c r="D38" i="10"/>
  <c r="D21" i="10"/>
  <c r="D58" i="10"/>
  <c r="D4" i="10"/>
  <c r="D3" i="10"/>
  <c r="D47" i="10"/>
  <c r="D7" i="10"/>
  <c r="D10" i="10"/>
  <c r="D52" i="9"/>
  <c r="D31" i="9"/>
  <c r="D57" i="10"/>
  <c r="D32" i="10"/>
  <c r="D28" i="9"/>
  <c r="D28" i="10"/>
  <c r="D17" i="10"/>
  <c r="D46" i="10"/>
  <c r="D12" i="10"/>
  <c r="D20" i="10"/>
  <c r="D51" i="10"/>
  <c r="D23" i="9"/>
  <c r="D23" i="10"/>
  <c r="D14" i="10"/>
  <c r="D37" i="9"/>
  <c r="D37" i="10"/>
  <c r="D9" i="10"/>
  <c r="D43" i="10"/>
  <c r="D34" i="10"/>
  <c r="D13" i="10"/>
  <c r="D29" i="10"/>
  <c r="D5" i="10"/>
  <c r="D15" i="10"/>
  <c r="D49" i="10"/>
  <c r="D55" i="10"/>
  <c r="D16" i="10"/>
  <c r="K5" i="2"/>
  <c r="AR5" i="3" s="1"/>
  <c r="AQ5" i="3"/>
  <c r="H59" i="9" s="1"/>
  <c r="K28" i="2"/>
  <c r="AR28" i="3" s="1"/>
  <c r="AQ28" i="3"/>
  <c r="H47" i="9" s="1"/>
  <c r="K37" i="2"/>
  <c r="AR37" i="3" s="1"/>
  <c r="AQ37" i="3"/>
  <c r="H20" i="9" s="1"/>
  <c r="K89" i="2"/>
  <c r="AR89" i="3" s="1"/>
  <c r="AQ89" i="3"/>
  <c r="H19" i="9" s="1"/>
  <c r="K12" i="2"/>
  <c r="AR12" i="3" s="1"/>
  <c r="AQ12" i="3"/>
  <c r="H8" i="9" s="1"/>
  <c r="K117" i="2"/>
  <c r="AR117" i="3" s="1"/>
  <c r="AQ117" i="3"/>
  <c r="H131" i="9" s="1"/>
  <c r="K65" i="2"/>
  <c r="AR65" i="3" s="1"/>
  <c r="AQ65" i="3"/>
  <c r="H97" i="9" s="1"/>
  <c r="K95" i="2"/>
  <c r="AQ95" i="3"/>
  <c r="H117" i="9" s="1"/>
  <c r="D8" i="9"/>
  <c r="K14" i="2"/>
  <c r="AR14" i="3" s="1"/>
  <c r="AQ14" i="3"/>
  <c r="H64" i="9" s="1"/>
  <c r="K120" i="2"/>
  <c r="AR120" i="3" s="1"/>
  <c r="AQ120" i="3"/>
  <c r="H133" i="9" s="1"/>
  <c r="K26" i="2"/>
  <c r="AR26" i="3" s="1"/>
  <c r="AQ26" i="3"/>
  <c r="H72" i="9" s="1"/>
  <c r="K121" i="2"/>
  <c r="AR121" i="3" s="1"/>
  <c r="AQ121" i="3"/>
  <c r="H24" i="9" s="1"/>
  <c r="K33" i="2"/>
  <c r="AR33" i="3" s="1"/>
  <c r="AQ33" i="3"/>
  <c r="H76" i="9" s="1"/>
  <c r="K140" i="2"/>
  <c r="AR140" i="3" s="1"/>
  <c r="AQ140" i="3"/>
  <c r="H143" i="9" s="1"/>
  <c r="K97" i="2"/>
  <c r="AR97" i="3" s="1"/>
  <c r="AQ97" i="3"/>
  <c r="H119" i="9" s="1"/>
  <c r="K54" i="2"/>
  <c r="AR54" i="3" s="1"/>
  <c r="AQ54" i="3"/>
  <c r="H91" i="9" s="1"/>
  <c r="K115" i="2"/>
  <c r="AR115" i="3" s="1"/>
  <c r="AQ115" i="3"/>
  <c r="H130" i="9" s="1"/>
  <c r="K141" i="2"/>
  <c r="AR141" i="3" s="1"/>
  <c r="AQ141" i="3"/>
  <c r="H53" i="9" s="1"/>
  <c r="K136" i="2"/>
  <c r="AR136" i="3" s="1"/>
  <c r="AQ136" i="3"/>
  <c r="H140" i="9" s="1"/>
  <c r="K144" i="2"/>
  <c r="AR144" i="3" s="1"/>
  <c r="AQ144" i="3"/>
  <c r="H144" i="9" s="1"/>
  <c r="K47" i="2"/>
  <c r="AR47" i="3" s="1"/>
  <c r="AQ47" i="3"/>
  <c r="H16" i="9" s="1"/>
  <c r="K134" i="2"/>
  <c r="AR134" i="3" s="1"/>
  <c r="AQ134" i="3"/>
  <c r="H33" i="9" s="1"/>
  <c r="K116" i="2"/>
  <c r="AR116" i="3" s="1"/>
  <c r="AQ116" i="3"/>
  <c r="H5" i="9" s="1"/>
  <c r="K118" i="2"/>
  <c r="AR118" i="3" s="1"/>
  <c r="AQ118" i="3"/>
  <c r="H52" i="9" s="1"/>
  <c r="K71" i="2"/>
  <c r="AR71" i="3" s="1"/>
  <c r="AQ71" i="3"/>
  <c r="H101" i="9" s="1"/>
  <c r="K15" i="2"/>
  <c r="AR15" i="3" s="1"/>
  <c r="AQ15" i="3"/>
  <c r="H48" i="9" s="1"/>
  <c r="K76" i="2"/>
  <c r="AR76" i="3" s="1"/>
  <c r="AQ76" i="3"/>
  <c r="H49" i="9" s="1"/>
  <c r="K60" i="2"/>
  <c r="AR60" i="3" s="1"/>
  <c r="AQ60" i="3"/>
  <c r="H94" i="9" s="1"/>
  <c r="K100" i="2"/>
  <c r="AR100" i="3" s="1"/>
  <c r="AQ100" i="3"/>
  <c r="H121" i="9" s="1"/>
  <c r="K50" i="2"/>
  <c r="AR50" i="3" s="1"/>
  <c r="AQ50" i="3"/>
  <c r="H88" i="9" s="1"/>
  <c r="K35" i="2"/>
  <c r="AR35" i="3" s="1"/>
  <c r="AQ35" i="3"/>
  <c r="H77" i="9" s="1"/>
  <c r="K137" i="2"/>
  <c r="AR137" i="3" s="1"/>
  <c r="AQ137" i="3"/>
  <c r="H141" i="9" s="1"/>
  <c r="K8" i="2"/>
  <c r="AR8" i="3" s="1"/>
  <c r="AQ8" i="3"/>
  <c r="H61" i="9" s="1"/>
  <c r="K128" i="2"/>
  <c r="AR128" i="3" s="1"/>
  <c r="AQ128" i="3"/>
  <c r="H136" i="9" s="1"/>
  <c r="D14" i="9"/>
  <c r="K41" i="2"/>
  <c r="AR41" i="3" s="1"/>
  <c r="AQ41" i="3"/>
  <c r="H81" i="9" s="1"/>
  <c r="K49" i="2"/>
  <c r="AR49" i="3" s="1"/>
  <c r="AQ49" i="3"/>
  <c r="H87" i="9" s="1"/>
  <c r="K81" i="2"/>
  <c r="AR81" i="3" s="1"/>
  <c r="AQ81" i="3"/>
  <c r="H108" i="9" s="1"/>
  <c r="K66" i="2"/>
  <c r="AR66" i="3" s="1"/>
  <c r="AQ66" i="3"/>
  <c r="H98" i="9" s="1"/>
  <c r="K84" i="2"/>
  <c r="AR84" i="3" s="1"/>
  <c r="AQ84" i="3"/>
  <c r="H7" i="9" s="1"/>
  <c r="K77" i="2"/>
  <c r="AR77" i="3" s="1"/>
  <c r="AQ77" i="3"/>
  <c r="H105" i="9" s="1"/>
  <c r="K122" i="2"/>
  <c r="AR122" i="3" s="1"/>
  <c r="AQ122" i="3"/>
  <c r="H134" i="9" s="1"/>
  <c r="BH150" i="3"/>
  <c r="K6" i="2"/>
  <c r="AR6" i="3" s="1"/>
  <c r="AQ6" i="3"/>
  <c r="H6" i="9" s="1"/>
  <c r="K143" i="2"/>
  <c r="AR143" i="3" s="1"/>
  <c r="AQ143" i="3"/>
  <c r="H22" i="9" s="1"/>
  <c r="K119" i="2"/>
  <c r="AR119" i="3" s="1"/>
  <c r="AQ119" i="3"/>
  <c r="H132" i="9" s="1"/>
  <c r="K85" i="2"/>
  <c r="AR85" i="3" s="1"/>
  <c r="AQ85" i="3"/>
  <c r="H111" i="9" s="1"/>
  <c r="K142" i="2"/>
  <c r="AR142" i="3" s="1"/>
  <c r="AQ142" i="3"/>
  <c r="H2" i="9" s="1"/>
  <c r="K46" i="2"/>
  <c r="AR46" i="3" s="1"/>
  <c r="AQ46" i="3"/>
  <c r="H85" i="9" s="1"/>
  <c r="K109" i="2"/>
  <c r="AR109" i="3" s="1"/>
  <c r="AQ109" i="3"/>
  <c r="H28" i="9" s="1"/>
  <c r="H57" i="9"/>
  <c r="K102" i="2"/>
  <c r="AR102" i="3" s="1"/>
  <c r="AQ102" i="3"/>
  <c r="H122" i="9" s="1"/>
  <c r="K138" i="2"/>
  <c r="AQ138" i="3"/>
  <c r="H25" i="9" s="1"/>
  <c r="K51" i="2"/>
  <c r="AR51" i="3" s="1"/>
  <c r="AQ51" i="3"/>
  <c r="H32" i="9" s="1"/>
  <c r="K111" i="2"/>
  <c r="AR111" i="3" s="1"/>
  <c r="AQ111" i="3"/>
  <c r="H34" i="9" s="1"/>
  <c r="K42" i="2"/>
  <c r="AR42" i="3" s="1"/>
  <c r="AQ42" i="3"/>
  <c r="H82" i="9" s="1"/>
  <c r="K73" i="2"/>
  <c r="AR73" i="3" s="1"/>
  <c r="AQ73" i="3"/>
  <c r="H36" i="9" s="1"/>
  <c r="K44" i="2"/>
  <c r="AR44" i="3" s="1"/>
  <c r="AQ44" i="3"/>
  <c r="H31" i="9" s="1"/>
  <c r="K72" i="2"/>
  <c r="AR72" i="3" s="1"/>
  <c r="AQ72" i="3"/>
  <c r="H102" i="9" s="1"/>
  <c r="K67" i="2"/>
  <c r="AR67" i="3" s="1"/>
  <c r="AQ67" i="3"/>
  <c r="H46" i="9" s="1"/>
  <c r="K124" i="2"/>
  <c r="AR124" i="3" s="1"/>
  <c r="AQ124" i="3"/>
  <c r="H135" i="9" s="1"/>
  <c r="D20" i="9"/>
  <c r="K34" i="2"/>
  <c r="AR34" i="3" s="1"/>
  <c r="AQ34" i="3"/>
  <c r="H35" i="9" s="1"/>
  <c r="K92" i="2"/>
  <c r="AR92" i="3" s="1"/>
  <c r="AQ92" i="3"/>
  <c r="H115" i="9" s="1"/>
  <c r="K59" i="2"/>
  <c r="AR59" i="3" s="1"/>
  <c r="AQ59" i="3"/>
  <c r="H39" i="9" s="1"/>
  <c r="K56" i="2"/>
  <c r="AR56" i="3" s="1"/>
  <c r="AQ56" i="3"/>
  <c r="H92" i="9" s="1"/>
  <c r="K19" i="2"/>
  <c r="AR19" i="3" s="1"/>
  <c r="AQ19" i="3"/>
  <c r="H66" i="9" s="1"/>
  <c r="K79" i="2"/>
  <c r="AR79" i="3" s="1"/>
  <c r="AQ79" i="3"/>
  <c r="H107" i="9" s="1"/>
  <c r="V150" i="3"/>
  <c r="K55" i="2"/>
  <c r="AR55" i="3" s="1"/>
  <c r="AQ55" i="3"/>
  <c r="H55" i="9" s="1"/>
  <c r="K74" i="2"/>
  <c r="AR74" i="3" s="1"/>
  <c r="AQ74" i="3"/>
  <c r="H103" i="9" s="1"/>
  <c r="K108" i="2"/>
  <c r="AR108" i="3" s="1"/>
  <c r="CN108" i="3" s="1"/>
  <c r="AQ108" i="3"/>
  <c r="H56" i="9" s="1"/>
  <c r="K31" i="2"/>
  <c r="AR31" i="3" s="1"/>
  <c r="AQ31" i="3"/>
  <c r="H75" i="9" s="1"/>
  <c r="K112" i="2"/>
  <c r="AQ112" i="3"/>
  <c r="H127" i="9" s="1"/>
  <c r="K147" i="2"/>
  <c r="AR147" i="3" s="1"/>
  <c r="AQ147" i="3"/>
  <c r="H145" i="9" s="1"/>
  <c r="K93" i="2"/>
  <c r="AR93" i="3" s="1"/>
  <c r="AQ93" i="3"/>
  <c r="H116" i="9" s="1"/>
  <c r="K123" i="2"/>
  <c r="AR123" i="3" s="1"/>
  <c r="AQ123" i="3"/>
  <c r="H9" i="9" s="1"/>
  <c r="K94" i="2"/>
  <c r="AR94" i="3" s="1"/>
  <c r="AQ94" i="3"/>
  <c r="H51" i="9" s="1"/>
  <c r="K126" i="2"/>
  <c r="AR126" i="3" s="1"/>
  <c r="AQ126" i="3"/>
  <c r="H3" i="9" s="1"/>
  <c r="K125" i="2"/>
  <c r="AR125" i="3" s="1"/>
  <c r="AQ125" i="3"/>
  <c r="H44" i="9" s="1"/>
  <c r="K18" i="2"/>
  <c r="AR18" i="3" s="1"/>
  <c r="AQ18" i="3"/>
  <c r="H15" i="9" s="1"/>
  <c r="K25" i="2"/>
  <c r="AR25" i="3" s="1"/>
  <c r="AQ25" i="3"/>
  <c r="H71" i="9" s="1"/>
  <c r="K87" i="2"/>
  <c r="AR87" i="3" s="1"/>
  <c r="AQ87" i="3"/>
  <c r="H112" i="9" s="1"/>
  <c r="K64" i="2"/>
  <c r="AR64" i="3" s="1"/>
  <c r="AQ64" i="3"/>
  <c r="H96" i="9" s="1"/>
  <c r="K38" i="2"/>
  <c r="AR38" i="3" s="1"/>
  <c r="AQ38" i="3"/>
  <c r="H79" i="9" s="1"/>
  <c r="K57" i="2"/>
  <c r="AR57" i="3" s="1"/>
  <c r="AQ57" i="3"/>
  <c r="H37" i="9" s="1"/>
  <c r="K101" i="2"/>
  <c r="AR101" i="3" s="1"/>
  <c r="AQ101" i="3"/>
  <c r="H40" i="9" s="1"/>
  <c r="K78" i="2"/>
  <c r="AR78" i="3" s="1"/>
  <c r="AQ78" i="3"/>
  <c r="H106" i="9" s="1"/>
  <c r="K146" i="2"/>
  <c r="AR146" i="3" s="1"/>
  <c r="AQ146" i="3"/>
  <c r="H43" i="9" s="1"/>
  <c r="K133" i="2"/>
  <c r="AR133" i="3" s="1"/>
  <c r="AQ133" i="3"/>
  <c r="H54" i="9" s="1"/>
  <c r="K30" i="2"/>
  <c r="AR30" i="3" s="1"/>
  <c r="AQ30" i="3"/>
  <c r="H38" i="9" s="1"/>
  <c r="K45" i="2"/>
  <c r="AR45" i="3" s="1"/>
  <c r="AQ45" i="3"/>
  <c r="H84" i="9" s="1"/>
  <c r="K110" i="2"/>
  <c r="AR110" i="3" s="1"/>
  <c r="AQ110" i="3"/>
  <c r="H126" i="9" s="1"/>
  <c r="K131" i="2"/>
  <c r="AQ131" i="3"/>
  <c r="H137" i="9" s="1"/>
  <c r="K62" i="2"/>
  <c r="AR62" i="3" s="1"/>
  <c r="CN62" i="3" s="1"/>
  <c r="AQ62" i="3"/>
  <c r="H50" i="9" s="1"/>
  <c r="K113" i="2"/>
  <c r="AR113" i="3" s="1"/>
  <c r="AQ113" i="3"/>
  <c r="H128" i="9" s="1"/>
  <c r="K7" i="2"/>
  <c r="AQ7" i="3"/>
  <c r="H60" i="9" s="1"/>
  <c r="K17" i="2"/>
  <c r="AR17" i="3" s="1"/>
  <c r="AQ17" i="3"/>
  <c r="H65" i="9" s="1"/>
  <c r="K36" i="2"/>
  <c r="AR36" i="3" s="1"/>
  <c r="AQ36" i="3"/>
  <c r="H78" i="9" s="1"/>
  <c r="K70" i="2"/>
  <c r="AR70" i="3" s="1"/>
  <c r="AQ70" i="3"/>
  <c r="H41" i="9" s="1"/>
  <c r="K20" i="2"/>
  <c r="AR20" i="3" s="1"/>
  <c r="AQ20" i="3"/>
  <c r="H67" i="9" s="1"/>
  <c r="K29" i="2"/>
  <c r="AR29" i="3" s="1"/>
  <c r="AQ29" i="3"/>
  <c r="H74" i="9" s="1"/>
  <c r="K61" i="2"/>
  <c r="AR61" i="3" s="1"/>
  <c r="AQ61" i="3"/>
  <c r="H95" i="9" s="1"/>
  <c r="K27" i="2"/>
  <c r="AR27" i="3" s="1"/>
  <c r="AQ27" i="3"/>
  <c r="H73" i="9" s="1"/>
  <c r="K9" i="2"/>
  <c r="AR9" i="3" s="1"/>
  <c r="AQ9" i="3"/>
  <c r="H21" i="9" s="1"/>
  <c r="K103" i="2"/>
  <c r="AR103" i="3" s="1"/>
  <c r="AQ103" i="3"/>
  <c r="H11" i="9" s="1"/>
  <c r="K129" i="2"/>
  <c r="AR129" i="3" s="1"/>
  <c r="AQ129" i="3"/>
  <c r="H23" i="9" s="1"/>
  <c r="K149" i="2"/>
  <c r="AR149" i="3" s="1"/>
  <c r="AQ149" i="3"/>
  <c r="H147" i="9" s="1"/>
  <c r="K75" i="2"/>
  <c r="AR75" i="3" s="1"/>
  <c r="AQ75" i="3"/>
  <c r="H104" i="9" s="1"/>
  <c r="D36" i="9"/>
  <c r="K114" i="2"/>
  <c r="AR114" i="3" s="1"/>
  <c r="AQ114" i="3"/>
  <c r="H129" i="9" s="1"/>
  <c r="K91" i="2"/>
  <c r="AR91" i="3" s="1"/>
  <c r="AQ91" i="3"/>
  <c r="H26" i="9" s="1"/>
  <c r="K22" i="2"/>
  <c r="AR22" i="3" s="1"/>
  <c r="AQ22" i="3"/>
  <c r="H58" i="9" s="1"/>
  <c r="K130" i="2"/>
  <c r="AR130" i="3" s="1"/>
  <c r="AQ130" i="3"/>
  <c r="H30" i="9" s="1"/>
  <c r="K48" i="2"/>
  <c r="AR48" i="3" s="1"/>
  <c r="AQ48" i="3"/>
  <c r="H86" i="9" s="1"/>
  <c r="K53" i="2"/>
  <c r="AR53" i="3" s="1"/>
  <c r="AQ53" i="3"/>
  <c r="H90" i="9" s="1"/>
  <c r="K107" i="2"/>
  <c r="AR107" i="3" s="1"/>
  <c r="AQ107" i="3"/>
  <c r="H125" i="9" s="1"/>
  <c r="K52" i="2"/>
  <c r="AR52" i="3" s="1"/>
  <c r="AQ52" i="3"/>
  <c r="H89" i="9" s="1"/>
  <c r="K80" i="2"/>
  <c r="AR80" i="3" s="1"/>
  <c r="AQ80" i="3"/>
  <c r="H45" i="9" s="1"/>
  <c r="K21" i="2"/>
  <c r="AR21" i="3" s="1"/>
  <c r="AQ21" i="3"/>
  <c r="H68" i="9" s="1"/>
  <c r="K98" i="2"/>
  <c r="AR98" i="3" s="1"/>
  <c r="AQ98" i="3"/>
  <c r="H14" i="9" s="1"/>
  <c r="K13" i="2"/>
  <c r="AR13" i="3" s="1"/>
  <c r="AQ13" i="3"/>
  <c r="H13" i="9" s="1"/>
  <c r="K69" i="2"/>
  <c r="AR69" i="3" s="1"/>
  <c r="AQ69" i="3"/>
  <c r="H100" i="9" s="1"/>
  <c r="K139" i="2"/>
  <c r="AR139" i="3" s="1"/>
  <c r="AQ139" i="3"/>
  <c r="H142" i="9" s="1"/>
  <c r="K43" i="2"/>
  <c r="AR43" i="3" s="1"/>
  <c r="AQ43" i="3"/>
  <c r="H83" i="9" s="1"/>
  <c r="K106" i="2"/>
  <c r="AR106" i="3" s="1"/>
  <c r="AQ106" i="3"/>
  <c r="H12" i="9" s="1"/>
  <c r="K16" i="2"/>
  <c r="AR16" i="3" s="1"/>
  <c r="AQ16" i="3"/>
  <c r="H18" i="9" s="1"/>
  <c r="K68" i="2"/>
  <c r="AR68" i="3" s="1"/>
  <c r="AQ68" i="3"/>
  <c r="H99" i="9" s="1"/>
  <c r="K23" i="2"/>
  <c r="AR23" i="3" s="1"/>
  <c r="AQ23" i="3"/>
  <c r="H69" i="9" s="1"/>
  <c r="K40" i="2"/>
  <c r="AR40" i="3" s="1"/>
  <c r="AQ40" i="3"/>
  <c r="H29" i="9" s="1"/>
  <c r="K90" i="2"/>
  <c r="AR90" i="3" s="1"/>
  <c r="AQ90" i="3"/>
  <c r="H114" i="9" s="1"/>
  <c r="U150" i="3"/>
  <c r="K39" i="2"/>
  <c r="AR39" i="3" s="1"/>
  <c r="AQ39" i="3"/>
  <c r="H80" i="9" s="1"/>
  <c r="K24" i="2"/>
  <c r="AR24" i="3" s="1"/>
  <c r="AQ24" i="3"/>
  <c r="H70" i="9" s="1"/>
  <c r="K86" i="2"/>
  <c r="AR86" i="3" s="1"/>
  <c r="AQ86" i="3"/>
  <c r="H27" i="9" s="1"/>
  <c r="K32" i="2"/>
  <c r="AR32" i="3" s="1"/>
  <c r="AQ32" i="3"/>
  <c r="H17" i="9" s="1"/>
  <c r="K83" i="2"/>
  <c r="AR83" i="3" s="1"/>
  <c r="AQ83" i="3"/>
  <c r="H110" i="9" s="1"/>
  <c r="K99" i="2"/>
  <c r="AR99" i="3" s="1"/>
  <c r="AQ99" i="3"/>
  <c r="H120" i="9" s="1"/>
  <c r="K127" i="2"/>
  <c r="AR127" i="3" s="1"/>
  <c r="AQ127" i="3"/>
  <c r="H10" i="9" s="1"/>
  <c r="K104" i="2"/>
  <c r="AR104" i="3" s="1"/>
  <c r="AQ104" i="3"/>
  <c r="H123" i="9" s="1"/>
  <c r="K88" i="2"/>
  <c r="AR88" i="3" s="1"/>
  <c r="AQ88" i="3"/>
  <c r="H113" i="9" s="1"/>
  <c r="K135" i="2"/>
  <c r="AR135" i="3" s="1"/>
  <c r="AQ135" i="3"/>
  <c r="H139" i="9" s="1"/>
  <c r="K105" i="2"/>
  <c r="AR105" i="3" s="1"/>
  <c r="AQ105" i="3"/>
  <c r="H124" i="9" s="1"/>
  <c r="K96" i="2"/>
  <c r="AR96" i="3" s="1"/>
  <c r="AQ96" i="3"/>
  <c r="H118" i="9" s="1"/>
  <c r="K58" i="2"/>
  <c r="AR58" i="3" s="1"/>
  <c r="AQ58" i="3"/>
  <c r="H93" i="9" s="1"/>
  <c r="K132" i="2"/>
  <c r="AR132" i="3" s="1"/>
  <c r="AQ132" i="3"/>
  <c r="H138" i="9" s="1"/>
  <c r="K63" i="2"/>
  <c r="AR63" i="3" s="1"/>
  <c r="AQ63" i="3"/>
  <c r="H42" i="9" s="1"/>
  <c r="K82" i="2"/>
  <c r="AR82" i="3" s="1"/>
  <c r="AQ82" i="3"/>
  <c r="H109" i="9" s="1"/>
  <c r="K145" i="2"/>
  <c r="AR145" i="3" s="1"/>
  <c r="CN145" i="3" s="1"/>
  <c r="AQ145" i="3"/>
  <c r="H4" i="9" s="1"/>
  <c r="K10" i="2"/>
  <c r="AR10" i="3" s="1"/>
  <c r="AQ10" i="3"/>
  <c r="H62" i="9" s="1"/>
  <c r="K11" i="2"/>
  <c r="AR11" i="3" s="1"/>
  <c r="AQ11" i="3"/>
  <c r="H63" i="9" s="1"/>
  <c r="K148" i="2"/>
  <c r="AR148" i="3" s="1"/>
  <c r="AQ148" i="3"/>
  <c r="H146" i="9" s="1"/>
  <c r="AA150" i="2"/>
  <c r="S150" i="2"/>
  <c r="AZ4" i="3"/>
  <c r="AZ150" i="3" s="1"/>
  <c r="D57" i="9"/>
  <c r="J150" i="2"/>
  <c r="K4" i="2"/>
  <c r="AR138" i="3"/>
  <c r="AR95" i="3"/>
  <c r="AR112" i="3"/>
  <c r="AR131" i="3"/>
  <c r="AR7" i="3"/>
  <c r="CN47" i="3" l="1"/>
  <c r="CN13" i="3"/>
  <c r="CN127" i="3"/>
  <c r="CN44" i="3"/>
  <c r="M31" i="10" s="1"/>
  <c r="CN63" i="3"/>
  <c r="M42" i="9" s="1"/>
  <c r="CN101" i="3"/>
  <c r="M40" i="10" s="1"/>
  <c r="CN57" i="3"/>
  <c r="M37" i="9" s="1"/>
  <c r="CN22" i="3"/>
  <c r="M58" i="9" s="1"/>
  <c r="CN59" i="3"/>
  <c r="M39" i="9" s="1"/>
  <c r="CN111" i="3"/>
  <c r="M34" i="9" s="1"/>
  <c r="CN84" i="3"/>
  <c r="M7" i="10" s="1"/>
  <c r="CN80" i="3"/>
  <c r="M45" i="10" s="1"/>
  <c r="CN18" i="3"/>
  <c r="M15" i="9" s="1"/>
  <c r="CN94" i="3"/>
  <c r="M51" i="9" s="1"/>
  <c r="M13" i="10"/>
  <c r="M13" i="9"/>
  <c r="M50" i="10"/>
  <c r="M50" i="9"/>
  <c r="M56" i="10"/>
  <c r="M56" i="9"/>
  <c r="M4" i="10"/>
  <c r="M4" i="9"/>
  <c r="M10" i="10"/>
  <c r="M10" i="9"/>
  <c r="M16" i="10"/>
  <c r="M16" i="9"/>
  <c r="I74" i="9"/>
  <c r="I74" i="10"/>
  <c r="I3" i="9"/>
  <c r="I3" i="10"/>
  <c r="CN126" i="3"/>
  <c r="I125" i="9"/>
  <c r="I125" i="10"/>
  <c r="I128" i="9"/>
  <c r="I128" i="10"/>
  <c r="I75" i="9"/>
  <c r="I75" i="10"/>
  <c r="I29" i="9"/>
  <c r="I29" i="10"/>
  <c r="I18" i="9"/>
  <c r="I18" i="10"/>
  <c r="I142" i="9"/>
  <c r="I142" i="10"/>
  <c r="I14" i="9"/>
  <c r="I14" i="10"/>
  <c r="I89" i="9"/>
  <c r="I89" i="10"/>
  <c r="I86" i="9"/>
  <c r="I86" i="10"/>
  <c r="I104" i="9"/>
  <c r="I104" i="10"/>
  <c r="I11" i="9"/>
  <c r="I11" i="10"/>
  <c r="I95" i="9"/>
  <c r="I95" i="10"/>
  <c r="I41" i="9"/>
  <c r="I41" i="10"/>
  <c r="I38" i="9"/>
  <c r="I38" i="10"/>
  <c r="I106" i="9"/>
  <c r="I106" i="10"/>
  <c r="I112" i="9"/>
  <c r="I112" i="10"/>
  <c r="I44" i="9"/>
  <c r="I44" i="10"/>
  <c r="I9" i="9"/>
  <c r="I9" i="10"/>
  <c r="I103" i="9"/>
  <c r="I103" i="10"/>
  <c r="I2" i="9"/>
  <c r="I2" i="10"/>
  <c r="I22" i="9"/>
  <c r="I22" i="10"/>
  <c r="I88" i="9"/>
  <c r="I88" i="10"/>
  <c r="I49" i="9"/>
  <c r="I49" i="10"/>
  <c r="I52" i="9"/>
  <c r="I52" i="10"/>
  <c r="I53" i="9"/>
  <c r="I53" i="10"/>
  <c r="I119" i="9"/>
  <c r="I119" i="10"/>
  <c r="I24" i="9"/>
  <c r="I24" i="10"/>
  <c r="I64" i="9"/>
  <c r="I64" i="10"/>
  <c r="I97" i="9"/>
  <c r="I97" i="10"/>
  <c r="I19" i="9"/>
  <c r="I19" i="10"/>
  <c r="I59" i="9"/>
  <c r="I59" i="10"/>
  <c r="CN106" i="3"/>
  <c r="CN9" i="3"/>
  <c r="CN89" i="3"/>
  <c r="CN15" i="3"/>
  <c r="I10" i="9"/>
  <c r="I10" i="10"/>
  <c r="I136" i="9"/>
  <c r="I136" i="10"/>
  <c r="I69" i="9"/>
  <c r="I69" i="10"/>
  <c r="I30" i="9"/>
  <c r="I30" i="10"/>
  <c r="I78" i="9"/>
  <c r="I78" i="10"/>
  <c r="I28" i="9"/>
  <c r="I28" i="10"/>
  <c r="I72" i="9"/>
  <c r="I72" i="10"/>
  <c r="I127" i="9"/>
  <c r="I127" i="10"/>
  <c r="I90" i="9"/>
  <c r="I90" i="10"/>
  <c r="I60" i="9"/>
  <c r="I60" i="10"/>
  <c r="I77" i="9"/>
  <c r="I77" i="10"/>
  <c r="I20" i="9"/>
  <c r="I20" i="10"/>
  <c r="I63" i="9"/>
  <c r="I63" i="10"/>
  <c r="I109" i="9"/>
  <c r="I109" i="10"/>
  <c r="I93" i="10"/>
  <c r="I139" i="9"/>
  <c r="I139" i="10"/>
  <c r="I17" i="9"/>
  <c r="I17" i="10"/>
  <c r="I80" i="9"/>
  <c r="I80" i="10"/>
  <c r="I26" i="9"/>
  <c r="I26" i="10"/>
  <c r="I79" i="9"/>
  <c r="I79" i="10"/>
  <c r="I66" i="9"/>
  <c r="I66" i="10"/>
  <c r="I115" i="9"/>
  <c r="I115" i="10"/>
  <c r="I46" i="9"/>
  <c r="I46" i="10"/>
  <c r="I36" i="9"/>
  <c r="I36" i="10"/>
  <c r="I32" i="9"/>
  <c r="I32" i="10"/>
  <c r="I105" i="9"/>
  <c r="I105" i="10"/>
  <c r="I108" i="9"/>
  <c r="I108" i="10"/>
  <c r="I141" i="9"/>
  <c r="I141" i="10"/>
  <c r="CN123" i="3"/>
  <c r="CN98" i="3"/>
  <c r="CN109" i="3"/>
  <c r="CN141" i="3"/>
  <c r="CN143" i="3"/>
  <c r="CN103" i="3"/>
  <c r="I48" i="9"/>
  <c r="I48" i="10"/>
  <c r="I5" i="9"/>
  <c r="I5" i="10"/>
  <c r="I144" i="9"/>
  <c r="I144" i="10"/>
  <c r="I130" i="9"/>
  <c r="I130" i="10"/>
  <c r="I143" i="9"/>
  <c r="I143" i="10"/>
  <c r="I131" i="9"/>
  <c r="I131" i="10"/>
  <c r="CN67" i="3"/>
  <c r="CN73" i="3"/>
  <c r="I100" i="9"/>
  <c r="I100" i="10"/>
  <c r="I147" i="9"/>
  <c r="I147" i="10"/>
  <c r="I54" i="9"/>
  <c r="I54" i="10"/>
  <c r="I71" i="9"/>
  <c r="I71" i="10"/>
  <c r="I55" i="9"/>
  <c r="I55" i="10"/>
  <c r="I111" i="9"/>
  <c r="I111" i="10"/>
  <c r="I121" i="9"/>
  <c r="I121" i="10"/>
  <c r="I117" i="9"/>
  <c r="I117" i="10"/>
  <c r="I16" i="9"/>
  <c r="I16" i="10"/>
  <c r="I62" i="9"/>
  <c r="I62" i="10"/>
  <c r="I118" i="9"/>
  <c r="I118" i="10"/>
  <c r="I113" i="9"/>
  <c r="I113" i="10"/>
  <c r="I120" i="9"/>
  <c r="I120" i="10"/>
  <c r="I27" i="9"/>
  <c r="I27" i="10"/>
  <c r="I129" i="9"/>
  <c r="I129" i="10"/>
  <c r="I40" i="9"/>
  <c r="I40" i="10"/>
  <c r="I96" i="9"/>
  <c r="I96" i="10"/>
  <c r="I92" i="9"/>
  <c r="I92" i="10"/>
  <c r="I35" i="9"/>
  <c r="I35" i="10"/>
  <c r="I102" i="9"/>
  <c r="I102" i="10"/>
  <c r="I82" i="9"/>
  <c r="I82" i="10"/>
  <c r="I7" i="9"/>
  <c r="I7" i="10"/>
  <c r="I87" i="9"/>
  <c r="I87" i="10"/>
  <c r="CN55" i="3"/>
  <c r="CN116" i="3"/>
  <c r="CN37" i="3"/>
  <c r="CN30" i="3"/>
  <c r="CN142" i="3"/>
  <c r="CN118" i="3"/>
  <c r="CN133" i="3"/>
  <c r="CN125" i="3"/>
  <c r="I114" i="9"/>
  <c r="I114" i="10"/>
  <c r="I99" i="9"/>
  <c r="I99" i="10"/>
  <c r="I83" i="9"/>
  <c r="I83" i="10"/>
  <c r="I13" i="9"/>
  <c r="I13" i="10"/>
  <c r="I45" i="9"/>
  <c r="I45" i="10"/>
  <c r="I23" i="9"/>
  <c r="I23" i="10"/>
  <c r="I73" i="9"/>
  <c r="I73" i="10"/>
  <c r="I65" i="9"/>
  <c r="I65" i="10"/>
  <c r="I50" i="9"/>
  <c r="I50" i="10"/>
  <c r="I84" i="9"/>
  <c r="I84" i="10"/>
  <c r="I43" i="9"/>
  <c r="I43" i="10"/>
  <c r="I15" i="9"/>
  <c r="I15" i="10"/>
  <c r="I51" i="9"/>
  <c r="I51" i="10"/>
  <c r="I145" i="9"/>
  <c r="I145" i="10"/>
  <c r="I56" i="9"/>
  <c r="I56" i="10"/>
  <c r="I85" i="9"/>
  <c r="I85" i="10"/>
  <c r="I132" i="9"/>
  <c r="I132" i="10"/>
  <c r="I94" i="9"/>
  <c r="I94" i="10"/>
  <c r="I33" i="9"/>
  <c r="I33" i="10"/>
  <c r="I140" i="9"/>
  <c r="I140" i="10"/>
  <c r="I91" i="9"/>
  <c r="I91" i="10"/>
  <c r="I76" i="9"/>
  <c r="I76" i="10"/>
  <c r="I133" i="9"/>
  <c r="I133" i="10"/>
  <c r="I8" i="9"/>
  <c r="I8" i="10"/>
  <c r="I47" i="9"/>
  <c r="I47" i="10"/>
  <c r="CN129" i="3"/>
  <c r="CN51" i="3"/>
  <c r="CN28" i="3"/>
  <c r="CN34" i="3"/>
  <c r="CN16" i="3"/>
  <c r="CN134" i="3"/>
  <c r="CN70" i="3"/>
  <c r="I137" i="9"/>
  <c r="I137" i="10"/>
  <c r="I12" i="9"/>
  <c r="I12" i="10"/>
  <c r="I68" i="9"/>
  <c r="I68" i="10"/>
  <c r="I21" i="9"/>
  <c r="I21" i="10"/>
  <c r="I126" i="9"/>
  <c r="I126" i="10"/>
  <c r="I116" i="9"/>
  <c r="I116" i="10"/>
  <c r="I6" i="9"/>
  <c r="I6" i="10"/>
  <c r="I31" i="9"/>
  <c r="I31" i="10"/>
  <c r="I25" i="9"/>
  <c r="I25" i="10"/>
  <c r="I42" i="9"/>
  <c r="I42" i="10"/>
  <c r="I67" i="9"/>
  <c r="I67" i="10"/>
  <c r="I101" i="9"/>
  <c r="I101" i="10"/>
  <c r="I146" i="9"/>
  <c r="I146" i="10"/>
  <c r="I4" i="9"/>
  <c r="I4" i="10"/>
  <c r="I138" i="9"/>
  <c r="I138" i="10"/>
  <c r="I124" i="9"/>
  <c r="I124" i="10"/>
  <c r="I123" i="9"/>
  <c r="I123" i="10"/>
  <c r="I110" i="9"/>
  <c r="I110" i="10"/>
  <c r="I70" i="9"/>
  <c r="I70" i="10"/>
  <c r="I58" i="9"/>
  <c r="I58" i="10"/>
  <c r="I37" i="9"/>
  <c r="I37" i="10"/>
  <c r="I107" i="9"/>
  <c r="I107" i="10"/>
  <c r="I39" i="9"/>
  <c r="I39" i="10"/>
  <c r="I135" i="9"/>
  <c r="I135" i="10"/>
  <c r="I34" i="9"/>
  <c r="I34" i="10"/>
  <c r="I122" i="9"/>
  <c r="I122" i="10"/>
  <c r="I134" i="9"/>
  <c r="I134" i="10"/>
  <c r="I98" i="9"/>
  <c r="I98" i="10"/>
  <c r="I81" i="9"/>
  <c r="I81" i="10"/>
  <c r="I61" i="9"/>
  <c r="I61" i="10"/>
  <c r="CN76" i="3"/>
  <c r="CN40" i="3"/>
  <c r="CN146" i="3"/>
  <c r="CN32" i="3"/>
  <c r="CN138" i="3"/>
  <c r="CN12" i="3"/>
  <c r="CN6" i="3"/>
  <c r="CN86" i="3"/>
  <c r="CN130" i="3"/>
  <c r="CN121" i="3"/>
  <c r="CN91" i="3"/>
  <c r="AQ150" i="3"/>
  <c r="I93" i="9"/>
  <c r="K150" i="2"/>
  <c r="AR4" i="3"/>
  <c r="M42" i="10" l="1"/>
  <c r="M58" i="10"/>
  <c r="M51" i="10"/>
  <c r="M31" i="9"/>
  <c r="M39" i="10"/>
  <c r="M37" i="10"/>
  <c r="M7" i="9"/>
  <c r="M40" i="9"/>
  <c r="M34" i="10"/>
  <c r="M15" i="10"/>
  <c r="M45" i="9"/>
  <c r="M24" i="10"/>
  <c r="M24" i="9"/>
  <c r="M17" i="10"/>
  <c r="M17" i="9"/>
  <c r="M35" i="10"/>
  <c r="M35" i="9"/>
  <c r="M20" i="10"/>
  <c r="M20" i="9"/>
  <c r="M11" i="10"/>
  <c r="M11" i="9"/>
  <c r="M19" i="10"/>
  <c r="M19" i="9"/>
  <c r="M30" i="10"/>
  <c r="M30" i="9"/>
  <c r="M43" i="10"/>
  <c r="M43" i="9"/>
  <c r="M47" i="10"/>
  <c r="M47" i="9"/>
  <c r="M44" i="10"/>
  <c r="M44" i="9"/>
  <c r="M5" i="10"/>
  <c r="M5" i="9"/>
  <c r="M22" i="10"/>
  <c r="M22" i="9"/>
  <c r="M21" i="10"/>
  <c r="M21" i="9"/>
  <c r="I57" i="10"/>
  <c r="CN4" i="3"/>
  <c r="M27" i="10"/>
  <c r="M27" i="9"/>
  <c r="M29" i="10"/>
  <c r="M29" i="9"/>
  <c r="M32" i="10"/>
  <c r="M32" i="9"/>
  <c r="M54" i="10"/>
  <c r="M54" i="9"/>
  <c r="M55" i="10"/>
  <c r="M55" i="9"/>
  <c r="M53" i="10"/>
  <c r="M53" i="9"/>
  <c r="M12" i="10"/>
  <c r="M12" i="9"/>
  <c r="M6" i="10"/>
  <c r="M6" i="9"/>
  <c r="M49" i="10"/>
  <c r="M49" i="9"/>
  <c r="M41" i="10"/>
  <c r="M41" i="9"/>
  <c r="M23" i="10"/>
  <c r="M23" i="9"/>
  <c r="M52" i="10"/>
  <c r="M52" i="9"/>
  <c r="M28" i="10"/>
  <c r="M28" i="9"/>
  <c r="M3" i="10"/>
  <c r="M3" i="9"/>
  <c r="M8" i="10"/>
  <c r="M8" i="9"/>
  <c r="M33" i="10"/>
  <c r="M33" i="9"/>
  <c r="M2" i="10"/>
  <c r="M2" i="9"/>
  <c r="M36" i="10"/>
  <c r="M36" i="9"/>
  <c r="M14" i="10"/>
  <c r="M14" i="9"/>
  <c r="M26" i="10"/>
  <c r="M26" i="9"/>
  <c r="M25" i="10"/>
  <c r="M25" i="9"/>
  <c r="M18" i="10"/>
  <c r="M18" i="9"/>
  <c r="M38" i="10"/>
  <c r="M38" i="9"/>
  <c r="M46" i="10"/>
  <c r="M46" i="9"/>
  <c r="M9" i="10"/>
  <c r="M9" i="9"/>
  <c r="M48" i="10"/>
  <c r="M48" i="9"/>
  <c r="AR150" i="3"/>
  <c r="I57" i="9"/>
  <c r="M57" i="10" l="1"/>
  <c r="M57" i="9"/>
</calcChain>
</file>

<file path=xl/comments1.xml><?xml version="1.0" encoding="utf-8"?>
<comments xmlns="http://schemas.openxmlformats.org/spreadsheetml/2006/main">
  <authors>
    <author/>
    <author>ADRIANO MEIRELES BORBA</author>
  </authors>
  <commentList>
    <comment ref="B1" authorId="0" shapeId="0">
      <text>
        <r>
          <rPr>
            <b/>
            <sz val="9"/>
            <color rgb="FF000000"/>
            <rFont val="Segoe UI"/>
            <family val="2"/>
            <charset val="1"/>
          </rPr>
          <t xml:space="preserve">ATIVIDADE MENSURADA POR ESTE CRITÉRIO:
</t>
        </r>
        <r>
          <rPr>
            <sz val="9"/>
            <color rgb="FF000000"/>
            <rFont val="Segoe UI"/>
            <family val="2"/>
            <charset val="1"/>
          </rPr>
          <t>- Estoque de processos</t>
        </r>
      </text>
    </comment>
    <comment ref="O1" authorId="0" shapeId="0">
      <text>
        <r>
          <rPr>
            <b/>
            <sz val="9"/>
            <color rgb="FF000000"/>
            <rFont val="Segoe UI"/>
            <family val="2"/>
            <charset val="1"/>
          </rPr>
          <t xml:space="preserve">ATIVIDADE MENSURADA POR ESTE CRITÉRIO:
</t>
        </r>
        <r>
          <rPr>
            <sz val="9"/>
            <color rgb="FF000000"/>
            <rFont val="Segoe UI"/>
            <family val="2"/>
            <charset val="1"/>
          </rPr>
          <t>- Gestão de pessoas</t>
        </r>
      </text>
    </comment>
    <comment ref="W1" authorId="0" shapeId="0">
      <text>
        <r>
          <rPr>
            <b/>
            <sz val="9"/>
            <color rgb="FF000000"/>
            <rFont val="Segoe UI"/>
            <family val="2"/>
            <charset val="1"/>
          </rPr>
          <t xml:space="preserve">ATIVIDADE MENSURADA POR ESTE CRITÉRIO:
</t>
        </r>
        <r>
          <rPr>
            <sz val="9"/>
            <color rgb="FF000000"/>
            <rFont val="Segoe UI"/>
            <family val="2"/>
            <charset val="1"/>
          </rPr>
          <t>- Gestão do arquivo do Cartório
- Descarte de materiais
- Correições e inspeções
- Registro de Candidaturas: gestão, controle, tratamento
- Poder de Polícia
- Prestação de Contas: gestão, controle, tratamento</t>
        </r>
      </text>
    </comment>
    <comment ref="AA1" authorId="0" shapeId="0">
      <text>
        <r>
          <rPr>
            <b/>
            <sz val="9"/>
            <color rgb="FF000000"/>
            <rFont val="Segoe UI"/>
            <family val="2"/>
            <charset val="1"/>
          </rPr>
          <t xml:space="preserve">ATIVIDADE MENSURADA POR ESTE CRITÉRIO:
</t>
        </r>
        <r>
          <rPr>
            <sz val="9"/>
            <color rgb="FF000000"/>
            <rFont val="Segoe UI"/>
            <family val="2"/>
            <charset val="1"/>
          </rPr>
          <t>- Logística de transporte para suporte às eleições (motoristas de local de votação)</t>
        </r>
      </text>
    </comment>
    <comment ref="AE1" authorId="0" shapeId="0">
      <text>
        <r>
          <rPr>
            <b/>
            <sz val="9"/>
            <color rgb="FF000000"/>
            <rFont val="Segoe UI"/>
            <family val="2"/>
            <charset val="1"/>
          </rPr>
          <t xml:space="preserve">ATIVIDADE MENSURADA POR ESTE CRITÉRIO:
</t>
        </r>
        <r>
          <rPr>
            <sz val="9"/>
            <color rgb="FF000000"/>
            <rFont val="Segoe UI"/>
            <family val="2"/>
            <charset val="1"/>
          </rPr>
          <t>- Transporte de eleitores</t>
        </r>
      </text>
    </comment>
    <comment ref="B4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01 e 39 foram unificadas na ZE01</t>
        </r>
      </text>
    </comment>
    <comment ref="O4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01 e 39 foram unificadas na ZE01</t>
        </r>
      </text>
    </comment>
    <comment ref="P9" authorId="1" shapeId="0">
      <text>
        <r>
          <rPr>
            <b/>
            <sz val="9"/>
            <color indexed="81"/>
            <rFont val="Segoe UI"/>
            <charset val="1"/>
          </rPr>
          <t>1 servidor em exercício provisório</t>
        </r>
      </text>
    </comment>
    <comment ref="B14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Colniza como município-termo de Aripuanã.
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esta mudança não foi efetivada na prática, permanecendo o município de Colniza na 11º ZE até decisão no PAe nº 2904/2018.</t>
        </r>
      </text>
    </comment>
    <comment ref="O14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Colniza como município-termo de Aripuanã.
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esta mudança não foi efetivada na prática, permanecendo o município de Colniza na 11º ZE até decisão no PAe nº 2904/2018.</t>
        </r>
      </text>
    </comment>
    <comment ref="P24" authorId="1" shapeId="0">
      <text>
        <r>
          <rPr>
            <b/>
            <sz val="9"/>
            <color indexed="81"/>
            <rFont val="Segoe UI"/>
            <charset val="1"/>
          </rPr>
          <t>1 servidor em exercício provisório</t>
        </r>
      </text>
    </comment>
    <comment ref="B41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extintas 37 e 54 foram unificadas na ZE39</t>
        </r>
      </text>
    </comment>
    <comment ref="O41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extintas 37 e 54 foram unificadas na ZE39</t>
        </r>
      </text>
    </comment>
    <comment ref="B57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o município de Brasnorte como sede da 56ª ZE.</t>
        </r>
      </text>
    </comment>
    <comment ref="O57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o município de Brasnorte como sede da 56ª ZE.</t>
        </r>
      </text>
    </comment>
    <comment ref="B59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a mudança trazida por este normativo não foi efetivada na prática, permanecendo o município de Brasnorte como sede da 56º ZE até decisão no PAe nº 2904/2018.</t>
        </r>
      </text>
    </comment>
    <comment ref="O59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a mudança trazida por este normativo não foi efetivada na prática, permanecendo o município de Brasnorte como sede da 56º ZE até decisão no PAe nº 2904/2018.</t>
        </r>
      </text>
    </comment>
    <comment ref="B60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normativo ainda não efetivado na prática, permanecendo Rondolândia na 61ª ZE, pendente de decisão no PAe nº 2904/2018.</t>
        </r>
      </text>
    </comment>
    <comment ref="O60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normativo ainda não efetivado na prática, permanecendo Rondolândia na 61ª ZE, pendente de decisão no PAe nº 2904/2018.</t>
        </r>
      </text>
    </comment>
  </commentList>
</comments>
</file>

<file path=xl/comments2.xml><?xml version="1.0" encoding="utf-8"?>
<comments xmlns="http://schemas.openxmlformats.org/spreadsheetml/2006/main">
  <authors>
    <author/>
    <author>Adriano Borba</author>
  </authors>
  <commentList>
    <comment ref="B1" authorId="0" shapeId="0">
      <text>
        <r>
          <rPr>
            <b/>
            <sz val="9"/>
            <color rgb="FF000000"/>
            <rFont val="Segoe UI"/>
            <family val="2"/>
            <charset val="1"/>
          </rPr>
          <t xml:space="preserve">ATIVIDADE MENSURADA POR ESTE CRITÉRIO:
</t>
        </r>
        <r>
          <rPr>
            <sz val="9"/>
            <color rgb="FF000000"/>
            <rFont val="Segoe UI"/>
            <family val="2"/>
            <charset val="1"/>
          </rPr>
          <t>- Atendimento ao público, sem operações no cadastro de eleitores</t>
        </r>
      </text>
    </comment>
    <comment ref="G1" authorId="0" shapeId="0">
      <text>
        <r>
          <rPr>
            <b/>
            <sz val="9"/>
            <color rgb="FF000000"/>
            <rFont val="Segoe UI"/>
            <family val="2"/>
            <charset val="1"/>
          </rPr>
          <t xml:space="preserve">ATIVIDADE MENSURADA POR ESTE CRITÉRIO:
</t>
        </r>
        <r>
          <rPr>
            <sz val="9"/>
            <color rgb="FF000000"/>
            <rFont val="Segoe UI"/>
            <family val="2"/>
            <charset val="1"/>
          </rPr>
          <t>- Planejamento e execução do projeto "eleições"</t>
        </r>
      </text>
    </comment>
    <comment ref="L1" authorId="0" shapeId="0">
      <text>
        <r>
          <rPr>
            <b/>
            <sz val="9"/>
            <color rgb="FF000000"/>
            <rFont val="Segoe UI"/>
            <family val="2"/>
            <charset val="1"/>
          </rPr>
          <t xml:space="preserve">ATIVIDADE MENSURADA POR ESTE CRITÉRIO:
</t>
        </r>
        <r>
          <rPr>
            <sz val="9"/>
            <color rgb="FF000000"/>
            <rFont val="Segoe UI"/>
            <family val="2"/>
            <charset val="1"/>
          </rPr>
          <t>- Atendimento ao público, com operações no cadastro de eleitores</t>
        </r>
      </text>
    </comment>
    <comment ref="T1" authorId="0" shapeId="0">
      <text>
        <r>
          <rPr>
            <b/>
            <sz val="9"/>
            <color rgb="FF000000"/>
            <rFont val="Segoe UI"/>
            <family val="2"/>
            <charset val="1"/>
          </rPr>
          <t xml:space="preserve">ATIVIDADE MENSURADA POR ESTE CRITÉRIO:
</t>
        </r>
        <r>
          <rPr>
            <sz val="9"/>
            <color rgb="FF000000"/>
            <rFont val="Segoe UI"/>
            <family val="2"/>
            <charset val="1"/>
          </rPr>
          <t>- Operações no cadastro de eleitores por determinação (lançamentos de ASE)</t>
        </r>
      </text>
    </comment>
    <comment ref="AB1" authorId="0" shapeId="0">
      <text>
        <r>
          <rPr>
            <b/>
            <sz val="9"/>
            <color rgb="FF000000"/>
            <rFont val="Segoe UI"/>
            <family val="2"/>
            <charset val="1"/>
          </rPr>
          <t xml:space="preserve">ATIVIDADE MENSURADA POR ESTE CRITÉRIO:
</t>
        </r>
        <r>
          <rPr>
            <sz val="9"/>
            <color rgb="FF000000"/>
            <rFont val="Segoe UI"/>
            <family val="2"/>
            <charset val="1"/>
          </rPr>
          <t>- Implantação e execução do projeto biometria</t>
        </r>
      </text>
    </comment>
    <comment ref="AG1" authorId="0" shapeId="0">
      <text>
        <r>
          <rPr>
            <b/>
            <sz val="9"/>
            <color rgb="FF000000"/>
            <rFont val="Segoe UI"/>
            <family val="2"/>
            <charset val="1"/>
          </rPr>
          <t xml:space="preserve">ATIVIDADE MENSURADA POR ESTE CRITÉRIO:
</t>
        </r>
        <r>
          <rPr>
            <sz val="9"/>
            <color rgb="FF000000"/>
            <rFont val="Segoe UI"/>
            <family val="2"/>
            <charset val="1"/>
          </rPr>
          <t>- Locais de votação</t>
        </r>
      </text>
    </comment>
    <comment ref="AL1" authorId="0" shapeId="0">
      <text>
        <r>
          <rPr>
            <b/>
            <sz val="9"/>
            <color rgb="FF000000"/>
            <rFont val="Segoe UI"/>
            <family val="2"/>
            <charset val="1"/>
          </rPr>
          <t xml:space="preserve">ATIVIDADE MENSURADA POR ESTE CRITÉRIO:
</t>
        </r>
        <r>
          <rPr>
            <sz val="9"/>
            <color rgb="FF000000"/>
            <rFont val="Segoe UI"/>
            <family val="2"/>
            <charset val="1"/>
          </rPr>
          <t>- Composição das Mesas Receptoras</t>
        </r>
      </text>
    </comment>
    <comment ref="AQ1" authorId="0" shapeId="0">
      <text>
        <r>
          <rPr>
            <b/>
            <sz val="9"/>
            <color rgb="FF000000"/>
            <rFont val="Segoe UI"/>
            <family val="2"/>
            <charset val="1"/>
          </rPr>
          <t xml:space="preserve">ATIVIDADE MENSURADA POR ESTE CRITÉRIO:
</t>
        </r>
        <r>
          <rPr>
            <sz val="9"/>
            <color rgb="FF000000"/>
            <rFont val="Segoe UI"/>
            <family val="2"/>
            <charset val="1"/>
          </rPr>
          <t>- Alimentação de mesários e demais convocados</t>
        </r>
      </text>
    </comment>
    <comment ref="AV1" authorId="0" shapeId="0">
      <text>
        <r>
          <rPr>
            <b/>
            <sz val="9"/>
            <color rgb="FF000000"/>
            <rFont val="Segoe UI"/>
            <family val="2"/>
            <charset val="1"/>
          </rPr>
          <t xml:space="preserve">ATIVIDADE MENSURADA POR ESTE CRITÉRIO:
</t>
        </r>
        <r>
          <rPr>
            <sz val="9"/>
            <color rgb="FF000000"/>
            <rFont val="Segoe UI"/>
            <family val="2"/>
            <charset val="1"/>
          </rPr>
          <t>- Preparação das urnas</t>
        </r>
      </text>
    </comment>
    <comment ref="BA1" authorId="0" shapeId="0">
      <text>
        <r>
          <rPr>
            <b/>
            <sz val="9"/>
            <color rgb="FF000000"/>
            <rFont val="Segoe UI"/>
            <family val="2"/>
            <charset val="1"/>
          </rPr>
          <t xml:space="preserve">ATIVIDADE MENSURADA POR ESTE CRITÉRIO:
- </t>
        </r>
        <r>
          <rPr>
            <sz val="9"/>
            <color rgb="FF000000"/>
            <rFont val="Segoe UI"/>
            <family val="2"/>
            <charset val="1"/>
          </rPr>
          <t>Apuração do resultado
- Proclamação dos eleitos
- Diplomação</t>
        </r>
      </text>
    </comment>
    <comment ref="I2" authorId="1" shapeId="0">
      <text>
        <r>
          <rPr>
            <sz val="9"/>
            <color indexed="81"/>
            <rFont val="Segoe UI"/>
            <family val="2"/>
          </rPr>
          <t>Dados disponíveis na aba oculta "DDemog IBGE 2020"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1" authorId="0" shapeId="0">
      <text>
        <r>
          <rPr>
            <sz val="8"/>
            <color rgb="FF000000"/>
            <rFont val="Tahoma"/>
            <family val="2"/>
            <charset val="1"/>
          </rPr>
          <t>- É importante considerar os processos autuados em determinado período, não apenas o estoque atual
- As Zonas em vermelho representam locais com mais de uma Zona (o que pode afetar a análise de demanda processual em razão de eventual alteração em distribuição de competências)
- As Zonas em azul representam as que foram impactadas pelo último rezoneamento, o que pode alterar a análise comparativa
- Período considerado: processos autuados de jan/2015 a dez/2018</t>
        </r>
      </text>
    </comment>
    <comment ref="B4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01 e 39 foram unificadas na ZE01</t>
        </r>
      </text>
    </comment>
    <comment ref="O4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01 e 39 foram unificadas na ZE01</t>
        </r>
      </text>
    </comment>
    <comment ref="W4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01 e 39 foram unificadas na ZE01</t>
        </r>
      </text>
    </comment>
    <comment ref="AA4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01 e 39 foram unificadas na ZE01</t>
        </r>
      </text>
    </comment>
    <comment ref="AE4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01 e 39 foram unificadas na ZE01</t>
        </r>
      </text>
    </comment>
    <comment ref="AI4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01 e 39 foram unificadas na ZE01</t>
        </r>
      </text>
    </comment>
    <comment ref="AN4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01 e 39 foram unificadas na ZE01</t>
        </r>
      </text>
    </comment>
    <comment ref="AS4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01 e 39 foram unificadas na ZE01</t>
        </r>
      </text>
    </comment>
    <comment ref="BA4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01 e 39 foram unificadas na ZE01</t>
        </r>
      </text>
    </comment>
    <comment ref="BI4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01 e 39 foram unificadas na ZE01</t>
        </r>
      </text>
    </comment>
    <comment ref="BN4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01 e 39 foram unificadas na ZE01</t>
        </r>
      </text>
    </comment>
    <comment ref="BS4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01 e 39 foram unificadas na ZE01</t>
        </r>
      </text>
    </comment>
    <comment ref="BX4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01 e 39 foram unificadas na ZE01</t>
        </r>
      </text>
    </comment>
    <comment ref="CC4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01 e 39 foram unificadas na ZE01</t>
        </r>
      </text>
    </comment>
    <comment ref="CH4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01 e 39 foram unificadas na ZE01</t>
        </r>
      </text>
    </comment>
    <comment ref="B30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Colniza como município-termo de Aripuanã.
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esta mudança não foi efetivada na prática, permanecendo o município de Colniza na 11º ZE até decisão no PAe nº 2904/2018.</t>
        </r>
      </text>
    </comment>
    <comment ref="O30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Colniza como município-termo de Aripuanã.
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esta mudança não foi efetivada na prática, permanecendo o município de Colniza na 11º ZE até decisão no PAe nº 2904/2018.</t>
        </r>
      </text>
    </comment>
    <comment ref="W30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Colniza como município-termo de Aripuanã.
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esta mudança não foi efetivada na prática, permanecendo o município de Colniza na 11º ZE até decisão no PAe nº 2904/2018.</t>
        </r>
      </text>
    </comment>
    <comment ref="AA30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Colniza como município-termo de Aripuanã.
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esta mudança não foi efetivada na prática, permanecendo o município de Colniza na 11º ZE até decisão no PAe nº 2904/2018.</t>
        </r>
      </text>
    </comment>
    <comment ref="AE30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Colniza como município-termo de Aripuanã.
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esta mudança não foi efetivada na prática, permanecendo o município de Colniza na 11º ZE até decisão no PAe nº 2904/2018.</t>
        </r>
      </text>
    </comment>
    <comment ref="AI30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Colniza como município-termo de Aripuanã.
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esta mudança não foi efetivada na prática, permanecendo o município de Colniza na 11º ZE até decisão no PAe nº 2904/2018.</t>
        </r>
      </text>
    </comment>
    <comment ref="AN30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Colniza como município-termo de Aripuanã.
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esta mudança não foi efetivada na prática, permanecendo o município de Colniza na 11º ZE até decisão no PAe nº 2904/2018.</t>
        </r>
      </text>
    </comment>
    <comment ref="AS30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Colniza como município-termo de Aripuanã.
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esta mudança não foi efetivada na prática, permanecendo o município de Colniza na 11º ZE até decisão no PAe nº 2904/2018.</t>
        </r>
      </text>
    </comment>
    <comment ref="BA30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Colniza como município-termo de Aripuanã.
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esta mudança não foi efetivada na prática, permanecendo o município de Colniza na 11º ZE até decisão no PAe nº 2904/2018.</t>
        </r>
      </text>
    </comment>
    <comment ref="BI30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Colniza como município-termo de Aripuanã.
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esta mudança não foi efetivada na prática, permanecendo o município de Colniza na 11º ZE até decisão no PAe nº 2904/2018.</t>
        </r>
      </text>
    </comment>
    <comment ref="BN30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Colniza como município-termo de Aripuanã.
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esta mudança não foi efetivada na prática, permanecendo o município de Colniza na 11º ZE até decisão no PAe nº 2904/2018.</t>
        </r>
      </text>
    </comment>
    <comment ref="BS30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Colniza como município-termo de Aripuanã.
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esta mudança não foi efetivada na prática, permanecendo o município de Colniza na 11º ZE até decisão no PAe nº 2904/2018.</t>
        </r>
      </text>
    </comment>
    <comment ref="BX30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Colniza como município-termo de Aripuanã.
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esta mudança não foi efetivada na prática, permanecendo o município de Colniza na 11º ZE até decisão no PAe nº 2904/2018.</t>
        </r>
      </text>
    </comment>
    <comment ref="CC30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Colniza como município-termo de Aripuanã.
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esta mudança não foi efetivada na prática, permanecendo o município de Colniza na 11º ZE até decisão no PAe nº 2904/2018.</t>
        </r>
      </text>
    </comment>
    <comment ref="CH30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Colniza como município-termo de Aripuanã.
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esta mudança não foi efetivada na prática, permanecendo o município de Colniza na 11º ZE até decisão no PAe nº 2904/2018.</t>
        </r>
      </text>
    </comment>
    <comment ref="B108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extintas 37 e 54 foram unificadas na ZE39</t>
        </r>
      </text>
    </comment>
    <comment ref="O108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extintas 37 e 54 foram unificadas na ZE39</t>
        </r>
      </text>
    </comment>
    <comment ref="W108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extintas 37 e 54 foram unificadas na ZE39</t>
        </r>
      </text>
    </comment>
    <comment ref="AA108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extintas 37 e 54 foram unificadas na ZE39</t>
        </r>
      </text>
    </comment>
    <comment ref="AE108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extintas 37 e 54 foram unificadas na ZE39</t>
        </r>
      </text>
    </comment>
    <comment ref="AI108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extintas 37 e 54 foram unificadas na ZE39</t>
        </r>
      </text>
    </comment>
    <comment ref="AN108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extintas 37 e 54 foram unificadas na ZE39</t>
        </r>
      </text>
    </comment>
    <comment ref="AS108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extintas 37 e 54 foram unificadas na ZE39</t>
        </r>
      </text>
    </comment>
    <comment ref="BA108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extintas 37 e 54 foram unificadas na ZE39</t>
        </r>
      </text>
    </comment>
    <comment ref="BI108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extintas 37 e 54 foram unificadas na ZE39</t>
        </r>
      </text>
    </comment>
    <comment ref="BN108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extintas 37 e 54 foram unificadas na ZE39</t>
        </r>
      </text>
    </comment>
    <comment ref="BS108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extintas 37 e 54 foram unificadas na ZE39</t>
        </r>
      </text>
    </comment>
    <comment ref="BX108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extintas 37 e 54 foram unificadas na ZE39</t>
        </r>
      </text>
    </comment>
    <comment ref="CC108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extintas 37 e 54 foram unificadas na ZE39</t>
        </r>
      </text>
    </comment>
    <comment ref="CH108" authorId="0" shapeId="0">
      <text>
        <r>
          <rPr>
            <b/>
            <sz val="9"/>
            <color rgb="FF000000"/>
            <rFont val="Segoe UI"/>
            <family val="2"/>
            <charset val="1"/>
          </rPr>
          <t>em 2017, as ZEs extintas 37 e 54 foram unificadas na ZE39</t>
        </r>
      </text>
    </comment>
    <comment ref="B142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o município de Brasnorte como sede da 56ª ZE.</t>
        </r>
      </text>
    </comment>
    <comment ref="O142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o município de Brasnorte como sede da 56ª ZE.</t>
        </r>
      </text>
    </comment>
    <comment ref="W142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o município de Brasnorte como sede da 56ª ZE.</t>
        </r>
      </text>
    </comment>
    <comment ref="AA142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o município de Brasnorte como sede da 56ª ZE.</t>
        </r>
      </text>
    </comment>
    <comment ref="AE142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o município de Brasnorte como sede da 56ª ZE.</t>
        </r>
      </text>
    </comment>
    <comment ref="AI142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o município de Brasnorte como sede da 56ª ZE.</t>
        </r>
      </text>
    </comment>
    <comment ref="AN142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o município de Brasnorte como sede da 56ª ZE.</t>
        </r>
      </text>
    </comment>
    <comment ref="AS142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o município de Brasnorte como sede da 56ª ZE.</t>
        </r>
      </text>
    </comment>
    <comment ref="BA142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o município de Brasnorte como sede da 56ª ZE.</t>
        </r>
      </text>
    </comment>
    <comment ref="BI142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o município de Brasnorte como sede da 56ª ZE.</t>
        </r>
      </text>
    </comment>
    <comment ref="BN142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o município de Brasnorte como sede da 56ª ZE.</t>
        </r>
      </text>
    </comment>
    <comment ref="BS142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o município de Brasnorte como sede da 56ª ZE.</t>
        </r>
      </text>
    </comment>
    <comment ref="BX142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o município de Brasnorte como sede da 56ª ZE.</t>
        </r>
      </text>
    </comment>
    <comment ref="CC142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o município de Brasnorte como sede da 56ª ZE.</t>
        </r>
      </text>
    </comment>
    <comment ref="CH142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este normativo não foi implantado até o momento, pendente decisão no PAe nº 2904/2018, permanecendo o município de Brasnorte como sede da 56ª ZE.</t>
        </r>
      </text>
    </comment>
    <comment ref="B145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a mudança trazida por este normativo não foi efetivada na prática, permanecendo o município de Brasnorte como sede da 56º ZE até decisão no PAe nº 2904/2018.</t>
        </r>
      </text>
    </comment>
    <comment ref="O145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a mudança trazida por este normativo não foi efetivada na prática, permanecendo o município de Brasnorte como sede da 56º ZE até decisão no PAe nº 2904/2018.</t>
        </r>
      </text>
    </comment>
    <comment ref="W145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a mudança trazida por este normativo não foi efetivada na prática, permanecendo o município de Brasnorte como sede da 56º ZE até decisão no PAe nº 2904/2018.</t>
        </r>
      </text>
    </comment>
    <comment ref="AA145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a mudança trazida por este normativo não foi efetivada na prática, permanecendo o município de Brasnorte como sede da 56º ZE até decisão no PAe nº 2904/2018.</t>
        </r>
      </text>
    </comment>
    <comment ref="AE145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a mudança trazida por este normativo não foi efetivada na prática, permanecendo o município de Brasnorte como sede da 56º ZE até decisão no PAe nº 2904/2018.</t>
        </r>
      </text>
    </comment>
    <comment ref="AI145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a mudança trazida por este normativo não foi efetivada na prática, permanecendo o município de Brasnorte como sede da 56º ZE até decisão no PAe nº 2904/2018.</t>
        </r>
      </text>
    </comment>
    <comment ref="AN145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a mudança trazida por este normativo não foi efetivada na prática, permanecendo o município de Brasnorte como sede da 56º ZE até decisão no PAe nº 2904/2018.</t>
        </r>
      </text>
    </comment>
    <comment ref="AS145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a mudança trazida por este normativo não foi efetivada na prática, permanecendo o município de Brasnorte como sede da 56º ZE até decisão no PAe nº 2904/2018.</t>
        </r>
      </text>
    </comment>
    <comment ref="BA145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a mudança trazida por este normativo não foi efetivada na prática, permanecendo o município de Brasnorte como sede da 56º ZE até decisão no PAe nº 2904/2018.</t>
        </r>
      </text>
    </comment>
    <comment ref="BI145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a mudança trazida por este normativo não foi efetivada na prática, permanecendo o município de Brasnorte como sede da 56º ZE até decisão no PAe nº 2904/2018.</t>
        </r>
      </text>
    </comment>
    <comment ref="BN145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a mudança trazida por este normativo não foi efetivada na prática, permanecendo o município de Brasnorte como sede da 56º ZE até decisão no PAe nº 2904/2018.</t>
        </r>
      </text>
    </comment>
    <comment ref="BS145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a mudança trazida por este normativo não foi efetivada na prática, permanecendo o município de Brasnorte como sede da 56º ZE até decisão no PAe nº 2904/2018.</t>
        </r>
      </text>
    </comment>
    <comment ref="BX145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a mudança trazida por este normativo não foi efetivada na prática, permanecendo o município de Brasnorte como sede da 56º ZE até decisão no PAe nº 2904/2018.</t>
        </r>
      </text>
    </comment>
    <comment ref="CC145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a mudança trazida por este normativo não foi efetivada na prática, permanecendo o município de Brasnorte como sede da 56º ZE até decisão no PAe nº 2904/2018.</t>
        </r>
      </text>
    </comment>
    <comment ref="CH145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IX: "</t>
        </r>
        <r>
          <rPr>
            <i/>
            <sz val="9"/>
            <color rgb="FF000000"/>
            <rFont val="Segoe UI"/>
            <family val="2"/>
            <charset val="1"/>
          </rPr>
          <t>A 56ª ZE (atualmente com sede em Brasnorte) passará a ter sede no município de Colniza, remanejando-se o município de Brasnorte para a 60ª ZE sediada em Campo Novo do Parecis.</t>
        </r>
        <r>
          <rPr>
            <sz val="9"/>
            <color rgb="FF000000"/>
            <rFont val="Segoe UI"/>
            <family val="2"/>
            <charset val="1"/>
          </rPr>
          <t>" - a mudança trazida por este normativo não foi efetivada na prática, permanecendo o município de Brasnorte como sede da 56º ZE até decisão no PAe nº 2904/2018.</t>
        </r>
      </text>
    </comment>
    <comment ref="B146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normativo ainda não efetivado na prática, permanecendo Rondolândia na 61ª ZE, pendente de decisão no PAe nº 2904/2018.</t>
        </r>
      </text>
    </comment>
    <comment ref="O146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normativo ainda não efetivado na prática, permanecendo Rondolândia na 61ª ZE, pendente de decisão no PAe nº 2904/2018.</t>
        </r>
      </text>
    </comment>
    <comment ref="W146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normativo ainda não efetivado na prática, permanecendo Rondolândia na 61ª ZE, pendente de decisão no PAe nº 2904/2018.</t>
        </r>
      </text>
    </comment>
    <comment ref="AA146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normativo ainda não efetivado na prática, permanecendo Rondolândia na 61ª ZE, pendente de decisão no PAe nº 2904/2018.</t>
        </r>
      </text>
    </comment>
    <comment ref="AE146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normativo ainda não efetivado na prática, permanecendo Rondolândia na 61ª ZE, pendente de decisão no PAe nº 2904/2018.</t>
        </r>
      </text>
    </comment>
    <comment ref="AI146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normativo ainda não efetivado na prática, permanecendo Rondolândia na 61ª ZE, pendente de decisão no PAe nº 2904/2018.</t>
        </r>
      </text>
    </comment>
    <comment ref="AN146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normativo ainda não efetivado na prática, permanecendo Rondolândia na 61ª ZE, pendente de decisão no PAe nº 2904/2018.</t>
        </r>
      </text>
    </comment>
    <comment ref="AS146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normativo ainda não efetivado na prática, permanecendo Rondolândia na 61ª ZE, pendente de decisão no PAe nº 2904/2018.</t>
        </r>
      </text>
    </comment>
    <comment ref="BA146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normativo ainda não efetivado na prática, permanecendo Rondolândia na 61ª ZE, pendente de decisão no PAe nº 2904/2018.</t>
        </r>
      </text>
    </comment>
    <comment ref="BI146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normativo ainda não efetivado na prática, permanecendo Rondolândia na 61ª ZE, pendente de decisão no PAe nº 2904/2018.</t>
        </r>
      </text>
    </comment>
    <comment ref="BN146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normativo ainda não efetivado na prática, permanecendo Rondolândia na 61ª ZE, pendente de decisão no PAe nº 2904/2018.</t>
        </r>
      </text>
    </comment>
    <comment ref="BS146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normativo ainda não efetivado na prática, permanecendo Rondolândia na 61ª ZE, pendente de decisão no PAe nº 2904/2018.</t>
        </r>
      </text>
    </comment>
    <comment ref="BX146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normativo ainda não efetivado na prática, permanecendo Rondolândia na 61ª ZE, pendente de decisão no PAe nº 2904/2018.</t>
        </r>
      </text>
    </comment>
    <comment ref="CC146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normativo ainda não efetivado na prática, permanecendo Rondolândia na 61ª ZE, pendente de decisão no PAe nº 2904/2018.</t>
        </r>
      </text>
    </comment>
    <comment ref="CH146" authorId="0" shapeId="0">
      <text>
        <r>
          <rPr>
            <sz val="9"/>
            <color rgb="FF000000"/>
            <rFont val="Segoe UI"/>
            <family val="2"/>
            <charset val="1"/>
          </rPr>
          <t>Resolução TRE-MT 2063/2017, art. 1, inc. XII: "</t>
        </r>
        <r>
          <rPr>
            <i/>
            <sz val="9"/>
            <color rgb="FF000000"/>
            <rFont val="Segoe UI"/>
            <family val="2"/>
            <charset val="1"/>
          </rPr>
          <t>Remanejar o município de Rondolândia (hoje da 61ª ZE), para a 11ª Zona Eleitoral, sediada em Aripuanã.</t>
        </r>
        <r>
          <rPr>
            <sz val="9"/>
            <color rgb="FF000000"/>
            <rFont val="Segoe UI"/>
            <family val="2"/>
            <charset val="1"/>
          </rPr>
          <t>" - normativo ainda não efetivado na prática, permanecendo Rondolândia na 61ª ZE, pendente de decisão no PAe nº 2904/2018.</t>
        </r>
      </text>
    </comment>
  </commentList>
</comments>
</file>

<file path=xl/comments4.xml><?xml version="1.0" encoding="utf-8"?>
<comments xmlns="http://schemas.openxmlformats.org/spreadsheetml/2006/main">
  <authors>
    <author>Adriano Meireles Borba</author>
  </authors>
  <commentList>
    <comment ref="P1" authorId="0" shapeId="0">
      <text>
        <r>
          <rPr>
            <sz val="9"/>
            <color indexed="81"/>
            <rFont val="Segoe UI"/>
            <family val="2"/>
          </rPr>
          <t>O número nesta coluna significa o quanto a zona aumenta ou diminui sua classificação com relação à demanda de trabalho. Uma nota "3", por exemplo, significa que subiu três colocações ao ser retirado o peso (de 5º com peso para 2º sem peso, por exemplo); uma nota "-3" significa que caiu três colocações (de 1º com peso para 4º sem peso, por exemplo).</t>
        </r>
      </text>
    </comment>
  </commentList>
</comments>
</file>

<file path=xl/comments5.xml><?xml version="1.0" encoding="utf-8"?>
<comments xmlns="http://schemas.openxmlformats.org/spreadsheetml/2006/main">
  <authors>
    <author>Adriano Borba</author>
    <author/>
  </authors>
  <commentList>
    <comment ref="C1" authorId="0" shapeId="0">
      <text>
        <r>
          <rPr>
            <sz val="9"/>
            <color indexed="81"/>
            <rFont val="Segoe UI"/>
            <family val="2"/>
          </rPr>
          <t>Dados obtidos em &lt;https://www.ibge.gov.br/geociencias/organizacao-do-territorio/estrutura-territorial/15761-areas-dos-municipios.html?t=downloads&amp;c=51&gt;, aba "Downloads", opção 2020</t>
        </r>
      </text>
    </comment>
    <comment ref="D1" authorId="0" shapeId="0">
      <text>
        <r>
          <rPr>
            <sz val="9"/>
            <color indexed="81"/>
            <rFont val="Segoe UI"/>
            <family val="2"/>
          </rPr>
          <t>Dados obtidos em &lt;https://www.ibge.gov.br/estatisticas/sociais/populacao.html&gt;, aba "Estimativas da População"</t>
        </r>
      </text>
    </comment>
    <comment ref="E1" authorId="1" shapeId="0">
      <text>
        <r>
          <rPr>
            <b/>
            <sz val="9"/>
            <color rgb="FF000000"/>
            <rFont val="Segoe UI"/>
            <family val="2"/>
            <charset val="1"/>
          </rPr>
          <t>AZUL:</t>
        </r>
        <r>
          <rPr>
            <sz val="9"/>
            <color rgb="FF000000"/>
            <rFont val="Segoe UI"/>
            <family val="2"/>
            <charset val="1"/>
          </rPr>
          <t xml:space="preserve"> densidade demográfica menor ou igual a 3
</t>
        </r>
        <r>
          <rPr>
            <b/>
            <sz val="9"/>
            <color rgb="FF000000"/>
            <rFont val="Segoe UI"/>
            <family val="2"/>
            <charset val="1"/>
          </rPr>
          <t>VERDE:</t>
        </r>
        <r>
          <rPr>
            <sz val="9"/>
            <color rgb="FF000000"/>
            <rFont val="Segoe UI"/>
            <family val="2"/>
            <charset val="1"/>
          </rPr>
          <t xml:space="preserve"> densidade demográfica entre 3 e 6
</t>
        </r>
        <r>
          <rPr>
            <b/>
            <sz val="9"/>
            <color rgb="FF000000"/>
            <rFont val="Segoe UI"/>
            <family val="2"/>
            <charset val="1"/>
          </rPr>
          <t>LARANJA:</t>
        </r>
        <r>
          <rPr>
            <sz val="9"/>
            <color rgb="FF000000"/>
            <rFont val="Segoe UI"/>
            <family val="2"/>
            <charset val="1"/>
          </rPr>
          <t xml:space="preserve"> densidade demográfica entre 6 e 15
</t>
        </r>
        <r>
          <rPr>
            <b/>
            <sz val="9"/>
            <color rgb="FF000000"/>
            <rFont val="Segoe UI"/>
            <family val="2"/>
            <charset val="1"/>
          </rPr>
          <t>VERMELHO:</t>
        </r>
        <r>
          <rPr>
            <sz val="9"/>
            <color rgb="FF000000"/>
            <rFont val="Segoe UI"/>
            <family val="2"/>
            <charset val="1"/>
          </rPr>
          <t xml:space="preserve"> densidade demográfica maior que 15</t>
        </r>
      </text>
    </comment>
    <comment ref="F1" authorId="1" shapeId="0">
      <text>
        <r>
          <rPr>
            <sz val="9"/>
            <color rgb="FF000000"/>
            <rFont val="Segoe UI"/>
            <family val="2"/>
            <charset val="1"/>
          </rPr>
          <t>O mínimo de eleitores por zona é definido de acordo com o município de maior densidade demográfica da Zona</t>
        </r>
      </text>
    </comment>
    <comment ref="B3" authorId="1" shapeId="0">
      <text>
        <r>
          <rPr>
            <b/>
            <sz val="9"/>
            <color rgb="FF000000"/>
            <rFont val="Segoe UI"/>
            <family val="2"/>
            <charset val="1"/>
          </rPr>
          <t>Cidade atualmente com mais de uma Zona Eleitoral</t>
        </r>
      </text>
    </comment>
    <comment ref="B27" authorId="1" shapeId="0">
      <text>
        <r>
          <rPr>
            <b/>
            <sz val="9"/>
            <color rgb="FF000000"/>
            <rFont val="Segoe UI"/>
            <family val="2"/>
            <charset val="1"/>
          </rPr>
          <t>Cidade atualmente com mais de uma Zona Eleitoral</t>
        </r>
      </text>
    </comment>
    <comment ref="B56" authorId="1" shapeId="0">
      <text>
        <r>
          <rPr>
            <b/>
            <sz val="9"/>
            <color rgb="FF000000"/>
            <rFont val="Segoe UI"/>
            <family val="2"/>
            <charset val="1"/>
          </rPr>
          <t>Cidade atualmente com mais de uma Zona Eleitoral</t>
        </r>
      </text>
    </comment>
    <comment ref="B106" authorId="1" shapeId="0">
      <text>
        <r>
          <rPr>
            <b/>
            <sz val="9"/>
            <color rgb="FF000000"/>
            <rFont val="Segoe UI"/>
            <family val="2"/>
            <charset val="1"/>
          </rPr>
          <t>Cidade atualmente com mais de uma Zona Eleitoral</t>
        </r>
      </text>
    </comment>
    <comment ref="B123" authorId="1" shapeId="0">
      <text>
        <r>
          <rPr>
            <b/>
            <sz val="9"/>
            <color rgb="FF000000"/>
            <rFont val="Segoe UI"/>
            <family val="2"/>
            <charset val="1"/>
          </rPr>
          <t>Cidade atualmente com mais de uma Zona Eleitoral</t>
        </r>
      </text>
    </comment>
    <comment ref="B127" authorId="1" shapeId="0">
      <text>
        <r>
          <rPr>
            <b/>
            <sz val="9"/>
            <color rgb="FF000000"/>
            <rFont val="Segoe UI"/>
            <family val="2"/>
            <charset val="1"/>
          </rPr>
          <t>Cidade atualmente com mais de uma Zona Eleitoral</t>
        </r>
      </text>
    </comment>
    <comment ref="B131" authorId="1" shapeId="0">
      <text>
        <r>
          <rPr>
            <b/>
            <sz val="9"/>
            <color rgb="FF000000"/>
            <rFont val="Segoe UI"/>
            <family val="2"/>
            <charset val="1"/>
          </rPr>
          <t>Cidade atualmente com mais de uma Zona Eleitoral</t>
        </r>
      </text>
    </comment>
    <comment ref="B139" authorId="1" shapeId="0">
      <text>
        <r>
          <rPr>
            <b/>
            <sz val="9"/>
            <color rgb="FF000000"/>
            <rFont val="Segoe UI"/>
            <family val="2"/>
            <charset val="1"/>
          </rPr>
          <t>Cidade atualmente com mais de uma Zona Eleitoral</t>
        </r>
      </text>
    </comment>
  </commentList>
</comments>
</file>

<file path=xl/comments6.xml><?xml version="1.0" encoding="utf-8"?>
<comments xmlns="http://schemas.openxmlformats.org/spreadsheetml/2006/main">
  <authors>
    <author>Adriano Meireles Borba</author>
  </authors>
  <commentList>
    <comment ref="P1" authorId="0" shapeId="0">
      <text>
        <r>
          <rPr>
            <sz val="9"/>
            <color indexed="81"/>
            <rFont val="Segoe UI"/>
            <family val="2"/>
          </rPr>
          <t>O número nesta coluna significa o quanto a zona aumenta ou diminui sua classificação com relação à demanda de trabalho. Uma nota "3", por exemplo, significa que subiu três colocações ao ser retirado o peso (de 5º com peso para 2º sem peso, por exemplo); uma nota "-3" significa que caiu três colocações (de 1º com peso para 4º sem peso, por exemplo).</t>
        </r>
      </text>
    </comment>
  </commentList>
</comments>
</file>

<file path=xl/sharedStrings.xml><?xml version="1.0" encoding="utf-8"?>
<sst xmlns="http://schemas.openxmlformats.org/spreadsheetml/2006/main" count="5759" uniqueCount="261">
  <si>
    <t>ENTRADA E SAÍDA DE PROCESSOS</t>
  </si>
  <si>
    <t>TOTAL DE SERVIDORES</t>
  </si>
  <si>
    <t>QUANTIDADE DE MUNICÍPIOS</t>
  </si>
  <si>
    <t>QUANTIDADE DE MOTORISTAS AUXILIARES</t>
  </si>
  <si>
    <t>QUANTIDADE DE LINHAS DE TRANSPORTE RURAL</t>
  </si>
  <si>
    <t>ZONA</t>
  </si>
  <si>
    <t>TOTAL</t>
  </si>
  <si>
    <t>QUANTIDADE</t>
  </si>
  <si>
    <t>SEDE DA ZONA</t>
  </si>
  <si>
    <t>ENTRADA</t>
  </si>
  <si>
    <t>SAÍDA</t>
  </si>
  <si>
    <t>EFETIVOS</t>
  </si>
  <si>
    <t>REQUISITAD.</t>
  </si>
  <si>
    <t>CEDIDOS (INCLUSIVE DE POSTO)</t>
  </si>
  <si>
    <t>ESTAGIÁRIOS</t>
  </si>
  <si>
    <t>ZE01 Cuiabá</t>
  </si>
  <si>
    <t>ZE02 Guiratinga</t>
  </si>
  <si>
    <t>ZE03 Rosário Oeste</t>
  </si>
  <si>
    <t>ZE04 Poconé</t>
  </si>
  <si>
    <t>ZE05 Nova Mutum</t>
  </si>
  <si>
    <t>ZE06 Cáceres</t>
  </si>
  <si>
    <t>ZE07 Diamantino</t>
  </si>
  <si>
    <t>ZE08 Alto Araguaia</t>
  </si>
  <si>
    <t>ZE09 Barra do Garças</t>
  </si>
  <si>
    <t>ZE10 Rondonópolis</t>
  </si>
  <si>
    <t>ZE11 Aripuanã</t>
  </si>
  <si>
    <t>ZE12 Campo Verde</t>
  </si>
  <si>
    <t>ZE13 Barra do Bugres</t>
  </si>
  <si>
    <t>ZE14 Jaciara</t>
  </si>
  <si>
    <t>ZE15 São Félix do Araguaia</t>
  </si>
  <si>
    <t>ZE16 Vila Rica</t>
  </si>
  <si>
    <t>ZE17 Arenápolis</t>
  </si>
  <si>
    <t>ZE18 Mirassol d'Oeste</t>
  </si>
  <si>
    <t>ZE19 Tangará da Serra</t>
  </si>
  <si>
    <t>ZE20 Várzea Grande</t>
  </si>
  <si>
    <t>ZE21 Lucas do Rio Verde</t>
  </si>
  <si>
    <t>ZE22 Sinop</t>
  </si>
  <si>
    <t>ZE23 Colíder</t>
  </si>
  <si>
    <t>ZE24 Alta Floresta</t>
  </si>
  <si>
    <t>ZE25 Pontes e Lacerda</t>
  </si>
  <si>
    <t>ZE26 Nova Xavantina</t>
  </si>
  <si>
    <t>ZE27 Juara</t>
  </si>
  <si>
    <t>ZE28 P. Alegre do Norte</t>
  </si>
  <si>
    <t>ZE29 São José do Rio Claro</t>
  </si>
  <si>
    <t>ZE30 Água Boa</t>
  </si>
  <si>
    <t>ZE31 Canarana</t>
  </si>
  <si>
    <t>ZE32 Cláudia</t>
  </si>
  <si>
    <t>ZE33 Peixoto de Azevedo</t>
  </si>
  <si>
    <t>ZE34 Chapada</t>
  </si>
  <si>
    <t>ZE35 Juína</t>
  </si>
  <si>
    <t>ZE36 Vera</t>
  </si>
  <si>
    <t>ZE38 Santo Antônio do Leve.</t>
  </si>
  <si>
    <t>ZE39 Cuiabá</t>
  </si>
  <si>
    <t>ZE40 Primavera do Leste</t>
  </si>
  <si>
    <t>ZE41 Araputanga</t>
  </si>
  <si>
    <t>ZE42 Sapezal</t>
  </si>
  <si>
    <t>ZE43 Sorriso</t>
  </si>
  <si>
    <t>ZE44 Guarantã do Norte</t>
  </si>
  <si>
    <t>ZE45 Pedra Preta</t>
  </si>
  <si>
    <t>ZE46 Rondonópolis</t>
  </si>
  <si>
    <t>ZE47 Poxoréu</t>
  </si>
  <si>
    <t>ZE48 Cotriguaçu</t>
  </si>
  <si>
    <t>ZE49 Várzea Grande</t>
  </si>
  <si>
    <t>ZE50 Nova Monte Verde</t>
  </si>
  <si>
    <t>ZE51 Cuiabá</t>
  </si>
  <si>
    <t>ZE52 São José dos Quatro M.</t>
  </si>
  <si>
    <t>ZE53 Querência</t>
  </si>
  <si>
    <t>ZE55 Cuiabá</t>
  </si>
  <si>
    <t>ZE56 Brasnorte</t>
  </si>
  <si>
    <t>ZE57 Paranatinga</t>
  </si>
  <si>
    <t>ZE60 Campo Novo do Parecis</t>
  </si>
  <si>
    <t>ZE60 Campo Novo dos Par.</t>
  </si>
  <si>
    <t>ZE61 Comodoro</t>
  </si>
  <si>
    <t>ELEITORADO</t>
  </si>
  <si>
    <t>DENSIDADE DEMOGRÁFICA</t>
  </si>
  <si>
    <t>MÉDIA DE ATENDIMENTO AO PÚBLICO (EXCETO PERÍODOS DE REVISÃO BIOMÉTRICA)</t>
  </si>
  <si>
    <t>LANÇAMENTOS DE ASE</t>
  </si>
  <si>
    <t>MUNICÍPIOS SEM REVISÃO COM BIOMETRIA</t>
  </si>
  <si>
    <t>QUANTIDADE DE LOCAIS DE VOTAÇÃO</t>
  </si>
  <si>
    <t>QUANTIDADE DE SEÇÕES ELEITORAIS</t>
  </si>
  <si>
    <t>QUANTIDADE DE CONVOCADOS</t>
  </si>
  <si>
    <t>QUANTIDADE DE URNAS</t>
  </si>
  <si>
    <t>QUANTIDADE DE CARGOS ELETIVOS</t>
  </si>
  <si>
    <t>MUNICÍPIO</t>
  </si>
  <si>
    <t>TOTAL (sem óbitos)</t>
  </si>
  <si>
    <t>ELEITORES ATENDIDOS 2018 (EXCETO NA REV. DE ELEITORADO)</t>
  </si>
  <si>
    <t>MÉDIA DIÁRIA</t>
  </si>
  <si>
    <t>0: revisado c/ bio
1: agendado
2: aten. ordin. c/ bio
3: sem bio</t>
  </si>
  <si>
    <t>Acorizal</t>
  </si>
  <si>
    <t>Cuiabá</t>
  </si>
  <si>
    <t>Guiratinga</t>
  </si>
  <si>
    <t>São José do Povo</t>
  </si>
  <si>
    <t>Tesouro</t>
  </si>
  <si>
    <t>Jangada</t>
  </si>
  <si>
    <t>Nobres</t>
  </si>
  <si>
    <t>Rosário Oeste</t>
  </si>
  <si>
    <t>Poconé</t>
  </si>
  <si>
    <t>Nova Mutum</t>
  </si>
  <si>
    <t>Santa Rita do Trivelato</t>
  </si>
  <si>
    <t>Cáceres</t>
  </si>
  <si>
    <t>Alto Paraguai</t>
  </si>
  <si>
    <t>Diamantino</t>
  </si>
  <si>
    <t>Alto Araguaia</t>
  </si>
  <si>
    <t>Alto Taquari</t>
  </si>
  <si>
    <t>Araguainha</t>
  </si>
  <si>
    <t>Ponte Branca</t>
  </si>
  <si>
    <t>Araguaiana</t>
  </si>
  <si>
    <t>Barra do Garças</t>
  </si>
  <si>
    <t>General Carneiro</t>
  </si>
  <si>
    <t>Pontal do Araguaia</t>
  </si>
  <si>
    <t>Ribeirãozinho</t>
  </si>
  <si>
    <t>Torixoréu</t>
  </si>
  <si>
    <t>Itiquira</t>
  </si>
  <si>
    <t>Rondonópolis</t>
  </si>
  <si>
    <t>Aripuanã</t>
  </si>
  <si>
    <t>Colniza</t>
  </si>
  <si>
    <t>Campo Verde</t>
  </si>
  <si>
    <t>Dom Aquino</t>
  </si>
  <si>
    <t>Barra do Bugres</t>
  </si>
  <si>
    <t>Denise</t>
  </si>
  <si>
    <t>Porto Estrela</t>
  </si>
  <si>
    <t>Jaciara</t>
  </si>
  <si>
    <t>Juscimeira</t>
  </si>
  <si>
    <t>São Pedro da Cipa</t>
  </si>
  <si>
    <t>Alto Boa Vista</t>
  </si>
  <si>
    <t>Luciara</t>
  </si>
  <si>
    <t>Novo Santo Antônio</t>
  </si>
  <si>
    <t>São Félix do Araguaia</t>
  </si>
  <si>
    <t>Santa Cruz do Xingu</t>
  </si>
  <si>
    <t>Santa Terezinha</t>
  </si>
  <si>
    <t>Vila Rica</t>
  </si>
  <si>
    <t>Arenápolis</t>
  </si>
  <si>
    <t>Nortelândia</t>
  </si>
  <si>
    <t>Nova Marilândia</t>
  </si>
  <si>
    <t>Santo Afonso</t>
  </si>
  <si>
    <t>Curvelândia</t>
  </si>
  <si>
    <t>Glória d'Oeste</t>
  </si>
  <si>
    <t>Mirassol d'Oeste</t>
  </si>
  <si>
    <t>Porto Esperidião</t>
  </si>
  <si>
    <t>Nova Olímpia</t>
  </si>
  <si>
    <t>Tangará da Serra</t>
  </si>
  <si>
    <t>Nossa Senhora do Livramento</t>
  </si>
  <si>
    <t>Várzea Grande</t>
  </si>
  <si>
    <t>Itanhangá</t>
  </si>
  <si>
    <t>Lucas do Rio Verde</t>
  </si>
  <si>
    <t>Tapurah</t>
  </si>
  <si>
    <t>Sinop</t>
  </si>
  <si>
    <t>Colíder</t>
  </si>
  <si>
    <t>Itaúba</t>
  </si>
  <si>
    <t>Nova Canaã do Norte</t>
  </si>
  <si>
    <t>Nova Santa Helena</t>
  </si>
  <si>
    <t>Alta Floresta</t>
  </si>
  <si>
    <t>Carlinda</t>
  </si>
  <si>
    <t>Paranaíta</t>
  </si>
  <si>
    <t>Pontes e Lacerda</t>
  </si>
  <si>
    <t>Vale de São Domingos</t>
  </si>
  <si>
    <t>Vila Bela da Santíssima Trindade</t>
  </si>
  <si>
    <t>Campinápolis</t>
  </si>
  <si>
    <t>Nova Xavantina</t>
  </si>
  <si>
    <t>Novo São Joaquim</t>
  </si>
  <si>
    <t>Juara</t>
  </si>
  <si>
    <t>Novo Horizonte do Norte</t>
  </si>
  <si>
    <t>Porto dos Gaúchos</t>
  </si>
  <si>
    <t>Tabaporã</t>
  </si>
  <si>
    <t>Canabrava do Norte</t>
  </si>
  <si>
    <t>Confresa</t>
  </si>
  <si>
    <t>Porto Alegre do Norte</t>
  </si>
  <si>
    <t>São José do Xingu</t>
  </si>
  <si>
    <t>Nova Maringá</t>
  </si>
  <si>
    <t>São José do Rio Claro</t>
  </si>
  <si>
    <t>Água Boa</t>
  </si>
  <si>
    <t>Cocalinho</t>
  </si>
  <si>
    <t>Nova Nazaré</t>
  </si>
  <si>
    <t>Canarana</t>
  </si>
  <si>
    <t>Ribeirão Cascalheira</t>
  </si>
  <si>
    <t>Cláudia</t>
  </si>
  <si>
    <t>Marcelândia</t>
  </si>
  <si>
    <t>União do Sul</t>
  </si>
  <si>
    <t>Matupá</t>
  </si>
  <si>
    <t>Nova Guarita</t>
  </si>
  <si>
    <t>Peixoto de Azevedo</t>
  </si>
  <si>
    <t>Terra Nova do Norte</t>
  </si>
  <si>
    <t>Chapada dos Guimarães</t>
  </si>
  <si>
    <t>Nova Brasilândia</t>
  </si>
  <si>
    <t>Planalto da Serra</t>
  </si>
  <si>
    <t>Castanheira</t>
  </si>
  <si>
    <t>Juína</t>
  </si>
  <si>
    <t>Feliz Natal</t>
  </si>
  <si>
    <t>Santa Carmem</t>
  </si>
  <si>
    <t>Vera</t>
  </si>
  <si>
    <t>Barão de Melgaço</t>
  </si>
  <si>
    <t>Santo Antônio do Leverger</t>
  </si>
  <si>
    <t>Primavera do Leste</t>
  </si>
  <si>
    <t>Santo Antônio do Leste</t>
  </si>
  <si>
    <t>Araputanga</t>
  </si>
  <si>
    <t>Figueirópolis d'Oeste</t>
  </si>
  <si>
    <t>Indiavaí</t>
  </si>
  <si>
    <t>Jauru</t>
  </si>
  <si>
    <t>Reserva do Cabaçal</t>
  </si>
  <si>
    <t>Campos de Júlio</t>
  </si>
  <si>
    <t>Sapezal</t>
  </si>
  <si>
    <t>Ipiranga do Norte</t>
  </si>
  <si>
    <t>Nova Ubiratã</t>
  </si>
  <si>
    <t>Sorriso</t>
  </si>
  <si>
    <t>Guarantã do Norte</t>
  </si>
  <si>
    <t>Novo Mundo</t>
  </si>
  <si>
    <t>Alto Garças</t>
  </si>
  <si>
    <t>Pedra Preta</t>
  </si>
  <si>
    <t>Poxoréu</t>
  </si>
  <si>
    <t>Cotriguaçu</t>
  </si>
  <si>
    <t>Juruena</t>
  </si>
  <si>
    <t>Apiacás</t>
  </si>
  <si>
    <t>Nova Bandeirantes</t>
  </si>
  <si>
    <t>Nova Monte Verde</t>
  </si>
  <si>
    <t>Lambari D'oeste</t>
  </si>
  <si>
    <t>Rio Branco</t>
  </si>
  <si>
    <t>Salto do Céu</t>
  </si>
  <si>
    <t>São José dos Quatro Marcos</t>
  </si>
  <si>
    <t>Bom Jesus do Araguaia</t>
  </si>
  <si>
    <t>Querência</t>
  </si>
  <si>
    <t>Serra Nova Dourada</t>
  </si>
  <si>
    <t>Brasnorte</t>
  </si>
  <si>
    <t>Gaúcha do Norte</t>
  </si>
  <si>
    <t>Paranatinga</t>
  </si>
  <si>
    <t>Campo Novo do Parecis</t>
  </si>
  <si>
    <t>Comodoro</t>
  </si>
  <si>
    <t>Conquista d'oeste</t>
  </si>
  <si>
    <t>Nova Lacerda</t>
  </si>
  <si>
    <t>Rondolândia</t>
  </si>
  <si>
    <t>Sede da Zona</t>
  </si>
  <si>
    <t>Município</t>
  </si>
  <si>
    <t>Mínimo de eleitores para a Zona</t>
  </si>
  <si>
    <t>CRITÉRIO</t>
  </si>
  <si>
    <t>PESO</t>
  </si>
  <si>
    <t>PONTUAÇÃO ZONA</t>
  </si>
  <si>
    <t>CLASSIFIC ZONA</t>
  </si>
  <si>
    <t>PONTUAÇÃO MUNICÍPIO</t>
  </si>
  <si>
    <t>CLASSIFIC MUNICÍPIO</t>
  </si>
  <si>
    <t>SEQUÊNCIA</t>
  </si>
  <si>
    <t>PONTOS (POSIÇÃO)</t>
  </si>
  <si>
    <t>PONTOS COM PESO</t>
  </si>
  <si>
    <t>DIFERENÇA
(COM PESO x SEM PESO)</t>
  </si>
  <si>
    <t>ESTOQUE EM 31/12/2017</t>
  </si>
  <si>
    <t>ESTOQUE EM 31/12/2020</t>
  </si>
  <si>
    <t>ELEITORES ATENDIDOS 2019 (EXCETO NA REV. DE ELEITORADO)</t>
  </si>
  <si>
    <t>ELEITORES ATENDIDOS 2020 (EXCETO NA REV. DE ELEITORADO)</t>
  </si>
  <si>
    <t>2020 (sem óbitos)</t>
  </si>
  <si>
    <t>Estimativa de população 01/07/2020</t>
  </si>
  <si>
    <t>Área da unidade territorial 2020 (km²)</t>
  </si>
  <si>
    <t>Densidade demográfica 2020 (hab/km²)</t>
  </si>
  <si>
    <t>2020 (habitante por m²)</t>
  </si>
  <si>
    <t>PONTOS</t>
  </si>
  <si>
    <t>PONTUAÇÃO ZONA COM PESO</t>
  </si>
  <si>
    <t>PONTUAÇÃO MUNICÍPIO COM PESO</t>
  </si>
  <si>
    <t>PONTUAÇÃO TOTAL (Zona + municípios)</t>
  </si>
  <si>
    <t>PONTUAÇÃO TOTAL  (Zona + municípios) COM PESO</t>
  </si>
  <si>
    <t>CLASSIFIC ZONA COM PESO</t>
  </si>
  <si>
    <t>CLASSIFICAÇÃO TOTAL</t>
  </si>
  <si>
    <t>CLASSIFICAÇÃO TOTAL COM PESO</t>
  </si>
  <si>
    <t>CLASSIFIC MUNICÍPIO COM PESO</t>
  </si>
  <si>
    <t>SEQUENCIA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</si>
</sst>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"/>
  </numFmts>
  <fonts count="38" x14ac:knownFonts="1">
    <font>
      <sz val="11"/>
      <color rgb="FF000000"/>
      <name val="Calibri"/>
      <family val="2"/>
      <charset val="1"/>
    </font>
    <font>
      <sz val="9"/>
      <color rgb="FF000000"/>
      <name val="Century Gothic"/>
      <family val="2"/>
      <charset val="1"/>
    </font>
    <font>
      <b/>
      <sz val="9"/>
      <color rgb="FF000000"/>
      <name val="Century Gothic"/>
      <family val="2"/>
      <charset val="1"/>
    </font>
    <font>
      <b/>
      <sz val="11"/>
      <color rgb="FF000000"/>
      <name val="Century Gothic"/>
      <family val="2"/>
      <charset val="1"/>
    </font>
    <font>
      <b/>
      <sz val="6"/>
      <color rgb="FF000000"/>
      <name val="Century Gothic"/>
      <family val="2"/>
      <charset val="1"/>
    </font>
    <font>
      <b/>
      <sz val="7"/>
      <color rgb="FF000000"/>
      <name val="Century Gothic"/>
      <family val="2"/>
      <charset val="1"/>
    </font>
    <font>
      <sz val="9"/>
      <color rgb="FFFF0000"/>
      <name val="Century Gothic"/>
      <family val="2"/>
      <charset val="1"/>
    </font>
    <font>
      <sz val="9"/>
      <name val="Century Gothic"/>
      <family val="2"/>
      <charset val="1"/>
    </font>
    <font>
      <sz val="10"/>
      <name val="Century Gothic"/>
      <family val="2"/>
      <charset val="1"/>
    </font>
    <font>
      <b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i/>
      <sz val="9"/>
      <color rgb="FF000000"/>
      <name val="Segoe UI"/>
      <family val="2"/>
      <charset val="1"/>
    </font>
    <font>
      <sz val="8"/>
      <color rgb="FF000000"/>
      <name val="Century Gothic"/>
      <family val="2"/>
      <charset val="1"/>
    </font>
    <font>
      <b/>
      <sz val="8"/>
      <color rgb="FF000000"/>
      <name val="Century Gothic"/>
      <family val="2"/>
      <charset val="1"/>
    </font>
    <font>
      <b/>
      <sz val="5"/>
      <color rgb="FF000000"/>
      <name val="Century Gothic"/>
      <family val="2"/>
      <charset val="1"/>
    </font>
    <font>
      <sz val="8"/>
      <name val="Century Gothic"/>
      <family val="2"/>
      <charset val="1"/>
    </font>
    <font>
      <b/>
      <sz val="9"/>
      <name val="Century Gothic"/>
      <family val="2"/>
      <charset val="1"/>
    </font>
    <font>
      <sz val="8"/>
      <color rgb="FF000000"/>
      <name val="Tahoma"/>
      <family val="2"/>
      <charset val="1"/>
    </font>
    <font>
      <sz val="8"/>
      <color rgb="FF000000"/>
      <name val="Calibri"/>
      <family val="2"/>
      <charset val="1"/>
    </font>
    <font>
      <sz val="8"/>
      <color rgb="FFFF0000"/>
      <name val="Century Gothic"/>
      <family val="2"/>
      <charset val="1"/>
    </font>
    <font>
      <sz val="11"/>
      <color rgb="FF000000"/>
      <name val="Century Gothic"/>
      <family val="2"/>
    </font>
    <font>
      <b/>
      <sz val="5"/>
      <color theme="0" tint="-0.499984740745262"/>
      <name val="Century Gothic"/>
      <family val="2"/>
      <charset val="1"/>
    </font>
    <font>
      <sz val="8"/>
      <color theme="0" tint="-0.499984740745262"/>
      <name val="Century Gothic"/>
      <family val="2"/>
      <charset val="1"/>
    </font>
    <font>
      <b/>
      <sz val="9"/>
      <color rgb="FF000000"/>
      <name val="Century Gothic"/>
      <family val="2"/>
    </font>
    <font>
      <b/>
      <sz val="8"/>
      <color rgb="FF000000"/>
      <name val="Century Gothic"/>
      <family val="2"/>
    </font>
    <font>
      <b/>
      <sz val="8"/>
      <name val="Century Gothic"/>
      <family val="2"/>
    </font>
    <font>
      <sz val="8"/>
      <color rgb="FF002060"/>
      <name val="Century Gothic"/>
      <family val="2"/>
      <charset val="1"/>
    </font>
    <font>
      <sz val="8"/>
      <color theme="5" tint="-0.499984740745262"/>
      <name val="Century Gothic"/>
      <family val="2"/>
      <charset val="1"/>
    </font>
    <font>
      <b/>
      <sz val="8"/>
      <color theme="0"/>
      <name val="Century Gothic"/>
      <family val="2"/>
    </font>
    <font>
      <sz val="9"/>
      <color indexed="81"/>
      <name val="Segoe UI"/>
      <family val="2"/>
    </font>
    <font>
      <b/>
      <sz val="9"/>
      <color indexed="81"/>
      <name val="Segoe UI"/>
      <charset val="1"/>
    </font>
    <font>
      <b/>
      <sz val="8"/>
      <color rgb="FF002060"/>
      <name val="Century Gothic"/>
      <family val="2"/>
    </font>
    <font>
      <b/>
      <sz val="8"/>
      <color theme="5" tint="-0.499984740745262"/>
      <name val="Century Gothic"/>
      <family val="2"/>
    </font>
    <font>
      <sz val="8"/>
      <color theme="5" tint="-0.499984740745262"/>
      <name val="Century Gothic"/>
      <family val="2"/>
    </font>
    <font>
      <sz val="7"/>
      <color rgb="FFFF0000"/>
      <name val="Century Gothic"/>
      <family val="2"/>
      <charset val="1"/>
    </font>
    <font>
      <sz val="7"/>
      <name val="Century Gothic"/>
      <family val="2"/>
      <charset val="1"/>
    </font>
    <font>
      <sz val="7"/>
      <color rgb="FF000000"/>
      <name val="Century Gothic"/>
      <family val="2"/>
      <charset val="1"/>
    </font>
    <font>
      <sz val="8"/>
      <color rgb="FFC00000"/>
      <name val="Century Gothic"/>
      <family val="2"/>
      <charset val="1"/>
    </font>
  </fonts>
  <fills count="32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C000"/>
        <bgColor rgb="FFFF9900"/>
      </patternFill>
    </fill>
    <fill>
      <patternFill patternType="solid">
        <fgColor rgb="FFDBEEF4"/>
        <bgColor rgb="FFDCE6F2"/>
      </patternFill>
    </fill>
    <fill>
      <patternFill patternType="solid">
        <fgColor rgb="FF93CDDD"/>
        <bgColor rgb="FFC3D69B"/>
      </patternFill>
    </fill>
    <fill>
      <patternFill patternType="solid">
        <fgColor rgb="FFD9D9D9"/>
        <bgColor rgb="FFDCE6F1"/>
      </patternFill>
    </fill>
    <fill>
      <patternFill patternType="solid">
        <fgColor rgb="FFFF0000"/>
        <bgColor rgb="FF993300"/>
      </patternFill>
    </fill>
    <fill>
      <patternFill patternType="solid">
        <fgColor rgb="FFDCE6F1"/>
        <bgColor rgb="FFDCE6F2"/>
      </patternFill>
    </fill>
    <fill>
      <patternFill patternType="solid">
        <fgColor rgb="FFC4D79B"/>
        <bgColor rgb="FFC3D69B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rgb="FFFFFFCC"/>
      </patternFill>
    </fill>
    <fill>
      <patternFill patternType="solid">
        <fgColor theme="4" tint="0.39997558519241921"/>
        <bgColor rgb="FFFFFFCC"/>
      </patternFill>
    </fill>
    <fill>
      <patternFill patternType="solid">
        <fgColor theme="0" tint="-0.14999847407452621"/>
        <bgColor rgb="FFFFFFCC"/>
      </patternFill>
    </fill>
    <fill>
      <patternFill patternType="solid">
        <fgColor theme="0" tint="-0.14999847407452621"/>
        <bgColor rgb="FFFF9900"/>
      </patternFill>
    </fill>
    <fill>
      <patternFill patternType="solid">
        <fgColor theme="0" tint="-0.14999847407452621"/>
        <bgColor rgb="FFDCE6F2"/>
      </patternFill>
    </fill>
    <fill>
      <patternFill patternType="solid">
        <fgColor theme="0" tint="-0.14999847407452621"/>
        <bgColor rgb="FFC3D69B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FFFFCC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FFFFCC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rgb="FFFFFFCC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rgb="FFFFFFCC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rgb="FFFFFFCC"/>
      </patternFill>
    </fill>
  </fills>
  <borders count="30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dashed">
        <color auto="1"/>
      </left>
      <right style="thick">
        <color auto="1"/>
      </right>
      <top style="dashed">
        <color auto="1"/>
      </top>
      <bottom style="dashed">
        <color auto="1"/>
      </bottom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dashed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5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2" borderId="3" xfId="0" applyFont="1" applyFill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1" fontId="1" fillId="0" borderId="5" xfId="0" applyNumberFormat="1" applyFont="1" applyBorder="1" applyAlignment="1">
      <alignment horizontal="right" vertical="top" shrinkToFit="1"/>
    </xf>
    <xf numFmtId="1" fontId="2" fillId="0" borderId="6" xfId="0" applyNumberFormat="1" applyFont="1" applyBorder="1" applyAlignment="1">
      <alignment horizontal="right" vertical="center"/>
    </xf>
    <xf numFmtId="1" fontId="2" fillId="0" borderId="7" xfId="0" applyNumberFormat="1" applyFont="1" applyBorder="1" applyAlignment="1">
      <alignment horizontal="right" vertical="center"/>
    </xf>
    <xf numFmtId="0" fontId="8" fillId="2" borderId="6" xfId="0" applyFont="1" applyFill="1" applyBorder="1" applyAlignment="1">
      <alignment horizontal="right" vertical="center"/>
    </xf>
    <xf numFmtId="0" fontId="8" fillId="2" borderId="5" xfId="0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right" vertical="center"/>
    </xf>
    <xf numFmtId="0" fontId="7" fillId="3" borderId="9" xfId="0" applyFont="1" applyFill="1" applyBorder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7" fillId="2" borderId="9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7" fillId="2" borderId="5" xfId="0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horizontal="right" vertical="center"/>
    </xf>
    <xf numFmtId="0" fontId="6" fillId="4" borderId="9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horizontal="right" vertical="center"/>
    </xf>
    <xf numFmtId="0" fontId="1" fillId="5" borderId="9" xfId="0" applyFont="1" applyFill="1" applyBorder="1" applyAlignment="1">
      <alignment horizontal="right" vertical="center"/>
    </xf>
    <xf numFmtId="0" fontId="6" fillId="5" borderId="9" xfId="0" applyFont="1" applyFill="1" applyBorder="1" applyAlignment="1">
      <alignment horizontal="right" vertical="center"/>
    </xf>
    <xf numFmtId="0" fontId="1" fillId="3" borderId="9" xfId="0" applyFont="1" applyFill="1" applyBorder="1" applyAlignment="1">
      <alignment horizontal="right" vertical="center"/>
    </xf>
    <xf numFmtId="0" fontId="7" fillId="4" borderId="9" xfId="0" applyFont="1" applyFill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5" fillId="2" borderId="6" xfId="0" applyFont="1" applyFill="1" applyBorder="1" applyAlignment="1">
      <alignment horizontal="right" vertical="center"/>
    </xf>
    <xf numFmtId="164" fontId="1" fillId="2" borderId="6" xfId="0" applyNumberFormat="1" applyFont="1" applyFill="1" applyBorder="1" applyAlignment="1">
      <alignment horizontal="right" vertical="center"/>
    </xf>
    <xf numFmtId="2" fontId="1" fillId="2" borderId="7" xfId="0" applyNumberFormat="1" applyFont="1" applyFill="1" applyBorder="1" applyAlignment="1">
      <alignment horizontal="right" vertical="center"/>
    </xf>
    <xf numFmtId="0" fontId="15" fillId="2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right" vertical="center"/>
    </xf>
    <xf numFmtId="0" fontId="15" fillId="2" borderId="12" xfId="0" applyFont="1" applyFill="1" applyBorder="1" applyAlignment="1">
      <alignment horizontal="right" vertical="center"/>
    </xf>
    <xf numFmtId="0" fontId="1" fillId="2" borderId="12" xfId="0" applyFont="1" applyFill="1" applyBorder="1" applyAlignment="1">
      <alignment horizontal="right" vertical="center"/>
    </xf>
    <xf numFmtId="164" fontId="1" fillId="2" borderId="12" xfId="0" applyNumberFormat="1" applyFont="1" applyFill="1" applyBorder="1" applyAlignment="1">
      <alignment horizontal="right" vertical="center"/>
    </xf>
    <xf numFmtId="2" fontId="1" fillId="2" borderId="12" xfId="0" applyNumberFormat="1" applyFont="1" applyFill="1" applyBorder="1" applyAlignment="1">
      <alignment horizontal="right" vertical="center"/>
    </xf>
    <xf numFmtId="1" fontId="2" fillId="6" borderId="5" xfId="0" applyNumberFormat="1" applyFont="1" applyFill="1" applyBorder="1" applyAlignment="1">
      <alignment horizontal="right" vertical="top" shrinkToFit="1"/>
    </xf>
    <xf numFmtId="1" fontId="1" fillId="6" borderId="5" xfId="0" applyNumberFormat="1" applyFont="1" applyFill="1" applyBorder="1" applyAlignment="1">
      <alignment horizontal="right" vertical="top" shrinkToFit="1"/>
    </xf>
    <xf numFmtId="0" fontId="1" fillId="6" borderId="6" xfId="0" applyFont="1" applyFill="1" applyBorder="1" applyAlignment="1">
      <alignment horizontal="right" vertical="center"/>
    </xf>
    <xf numFmtId="164" fontId="1" fillId="6" borderId="6" xfId="0" applyNumberFormat="1" applyFont="1" applyFill="1" applyBorder="1" applyAlignment="1">
      <alignment horizontal="right" vertical="center"/>
    </xf>
    <xf numFmtId="2" fontId="1" fillId="6" borderId="6" xfId="0" applyNumberFormat="1" applyFont="1" applyFill="1" applyBorder="1" applyAlignment="1">
      <alignment horizontal="right" vertical="center"/>
    </xf>
    <xf numFmtId="0" fontId="1" fillId="6" borderId="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right" vertical="center"/>
    </xf>
    <xf numFmtId="0" fontId="2" fillId="6" borderId="6" xfId="0" applyFont="1" applyFill="1" applyBorder="1" applyAlignment="1">
      <alignment horizontal="right" vertical="center"/>
    </xf>
    <xf numFmtId="0" fontId="16" fillId="6" borderId="6" xfId="0" applyFont="1" applyFill="1" applyBorder="1" applyAlignment="1">
      <alignment horizontal="right" vertical="center"/>
    </xf>
    <xf numFmtId="0" fontId="7" fillId="6" borderId="6" xfId="0" applyFont="1" applyFill="1" applyBorder="1" applyAlignment="1">
      <alignment horizontal="right" vertical="center"/>
    </xf>
    <xf numFmtId="0" fontId="2" fillId="6" borderId="5" xfId="0" applyFont="1" applyFill="1" applyBorder="1" applyAlignment="1">
      <alignment horizontal="right" vertical="center"/>
    </xf>
    <xf numFmtId="0" fontId="16" fillId="6" borderId="5" xfId="0" applyFont="1" applyFill="1" applyBorder="1" applyAlignment="1">
      <alignment horizontal="right" vertical="center"/>
    </xf>
    <xf numFmtId="0" fontId="7" fillId="6" borderId="5" xfId="0" applyFont="1" applyFill="1" applyBorder="1" applyAlignment="1">
      <alignment horizontal="right" vertical="center"/>
    </xf>
    <xf numFmtId="1" fontId="7" fillId="2" borderId="5" xfId="0" applyNumberFormat="1" applyFont="1" applyFill="1" applyBorder="1" applyAlignment="1">
      <alignment horizontal="right" vertical="center"/>
    </xf>
    <xf numFmtId="1" fontId="16" fillId="6" borderId="5" xfId="0" applyNumberFormat="1" applyFont="1" applyFill="1" applyBorder="1" applyAlignment="1">
      <alignment horizontal="right" vertical="center"/>
    </xf>
    <xf numFmtId="1" fontId="7" fillId="6" borderId="5" xfId="0" applyNumberFormat="1" applyFont="1" applyFill="1" applyBorder="1" applyAlignment="1">
      <alignment horizontal="right" vertical="center"/>
    </xf>
    <xf numFmtId="0" fontId="7" fillId="2" borderId="12" xfId="0" applyFont="1" applyFill="1" applyBorder="1" applyAlignment="1">
      <alignment horizontal="right" vertical="center"/>
    </xf>
    <xf numFmtId="0" fontId="16" fillId="6" borderId="12" xfId="0" applyFont="1" applyFill="1" applyBorder="1" applyAlignment="1">
      <alignment horizontal="right" vertical="center"/>
    </xf>
    <xf numFmtId="0" fontId="7" fillId="6" borderId="12" xfId="0" applyFont="1" applyFill="1" applyBorder="1" applyAlignment="1">
      <alignment horizontal="right" vertical="center"/>
    </xf>
    <xf numFmtId="0" fontId="1" fillId="6" borderId="14" xfId="0" applyFont="1" applyFill="1" applyBorder="1" applyAlignment="1">
      <alignment horizontal="right" vertical="center"/>
    </xf>
    <xf numFmtId="164" fontId="1" fillId="6" borderId="14" xfId="0" applyNumberFormat="1" applyFont="1" applyFill="1" applyBorder="1" applyAlignment="1">
      <alignment horizontal="right" vertical="center"/>
    </xf>
    <xf numFmtId="0" fontId="1" fillId="2" borderId="14" xfId="0" applyFont="1" applyFill="1" applyBorder="1" applyAlignment="1">
      <alignment horizontal="right" vertical="center"/>
    </xf>
    <xf numFmtId="2" fontId="1" fillId="6" borderId="14" xfId="0" applyNumberFormat="1" applyFont="1" applyFill="1" applyBorder="1" applyAlignment="1">
      <alignment horizontal="right" vertical="center"/>
    </xf>
    <xf numFmtId="0" fontId="1" fillId="6" borderId="14" xfId="0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left" vertical="center"/>
    </xf>
    <xf numFmtId="49" fontId="12" fillId="0" borderId="0" xfId="0" applyNumberFormat="1" applyFont="1" applyAlignment="1">
      <alignment horizontal="center" vertical="center"/>
    </xf>
    <xf numFmtId="0" fontId="18" fillId="0" borderId="0" xfId="0" applyFont="1"/>
    <xf numFmtId="49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left" vertical="center"/>
    </xf>
    <xf numFmtId="49" fontId="12" fillId="2" borderId="6" xfId="0" applyNumberFormat="1" applyFont="1" applyFill="1" applyBorder="1" applyAlignment="1">
      <alignment horizontal="center" vertical="center"/>
    </xf>
    <xf numFmtId="164" fontId="12" fillId="2" borderId="6" xfId="0" applyNumberFormat="1" applyFont="1" applyFill="1" applyBorder="1" applyAlignment="1">
      <alignment horizontal="center" vertical="center"/>
    </xf>
    <xf numFmtId="3" fontId="12" fillId="3" borderId="8" xfId="0" applyNumberFormat="1" applyFont="1" applyFill="1" applyBorder="1" applyAlignment="1">
      <alignment horizontal="center" vertical="center"/>
    </xf>
    <xf numFmtId="49" fontId="12" fillId="2" borderId="5" xfId="0" applyNumberFormat="1" applyFont="1" applyFill="1" applyBorder="1" applyAlignment="1">
      <alignment horizontal="center" vertical="center"/>
    </xf>
    <xf numFmtId="164" fontId="12" fillId="2" borderId="5" xfId="0" applyNumberFormat="1" applyFont="1" applyFill="1" applyBorder="1" applyAlignment="1">
      <alignment horizontal="center" vertical="center"/>
    </xf>
    <xf numFmtId="3" fontId="12" fillId="7" borderId="8" xfId="0" applyNumberFormat="1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left" vertical="center"/>
    </xf>
    <xf numFmtId="0" fontId="15" fillId="2" borderId="5" xfId="0" applyFont="1" applyFill="1" applyBorder="1" applyAlignment="1">
      <alignment horizontal="left" vertical="center"/>
    </xf>
    <xf numFmtId="3" fontId="12" fillId="8" borderId="8" xfId="0" applyNumberFormat="1" applyFont="1" applyFill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2" fillId="2" borderId="9" xfId="0" applyFont="1" applyFill="1" applyBorder="1" applyAlignment="1">
      <alignment horizontal="left" vertical="center"/>
    </xf>
    <xf numFmtId="3" fontId="12" fillId="9" borderId="8" xfId="0" applyNumberFormat="1" applyFont="1" applyFill="1" applyBorder="1" applyAlignment="1">
      <alignment horizontal="center" vertical="center"/>
    </xf>
    <xf numFmtId="0" fontId="19" fillId="2" borderId="9" xfId="0" applyFont="1" applyFill="1" applyBorder="1" applyAlignment="1">
      <alignment horizontal="left" vertical="center"/>
    </xf>
    <xf numFmtId="49" fontId="19" fillId="0" borderId="5" xfId="0" applyNumberFormat="1" applyFont="1" applyBorder="1" applyAlignment="1">
      <alignment horizontal="left" vertical="center"/>
    </xf>
    <xf numFmtId="49" fontId="19" fillId="2" borderId="5" xfId="0" applyNumberFormat="1" applyFont="1" applyFill="1" applyBorder="1" applyAlignment="1">
      <alignment horizontal="left" vertical="center"/>
    </xf>
    <xf numFmtId="0" fontId="15" fillId="2" borderId="12" xfId="0" applyFont="1" applyFill="1" applyBorder="1" applyAlignment="1">
      <alignment horizontal="left" vertical="center"/>
    </xf>
    <xf numFmtId="164" fontId="12" fillId="2" borderId="12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19" fillId="2" borderId="3" xfId="0" applyFont="1" applyFill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2" borderId="11" xfId="0" applyFont="1" applyFill="1" applyBorder="1" applyAlignment="1">
      <alignment horizontal="left" vertical="center"/>
    </xf>
    <xf numFmtId="0" fontId="12" fillId="0" borderId="0" xfId="0" applyFont="1" applyAlignment="1" applyProtection="1">
      <alignment horizontal="center" vertical="center"/>
      <protection locked="0"/>
    </xf>
    <xf numFmtId="0" fontId="21" fillId="0" borderId="19" xfId="0" applyFont="1" applyBorder="1" applyAlignment="1" applyProtection="1">
      <alignment horizontal="center" vertical="center" wrapText="1"/>
      <protection locked="0"/>
    </xf>
    <xf numFmtId="3" fontId="22" fillId="2" borderId="19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2" fontId="23" fillId="0" borderId="0" xfId="0" applyNumberFormat="1" applyFont="1" applyAlignment="1">
      <alignment horizontal="right" vertical="center"/>
    </xf>
    <xf numFmtId="164" fontId="1" fillId="2" borderId="5" xfId="0" applyNumberFormat="1" applyFont="1" applyFill="1" applyBorder="1" applyAlignment="1">
      <alignment horizontal="right" vertical="center"/>
    </xf>
    <xf numFmtId="2" fontId="1" fillId="2" borderId="17" xfId="0" applyNumberFormat="1" applyFont="1" applyFill="1" applyBorder="1" applyAlignment="1">
      <alignment horizontal="right" vertical="center"/>
    </xf>
    <xf numFmtId="0" fontId="7" fillId="0" borderId="12" xfId="0" applyFont="1" applyBorder="1" applyAlignment="1">
      <alignment horizontal="right" vertical="center"/>
    </xf>
    <xf numFmtId="1" fontId="1" fillId="0" borderId="12" xfId="0" applyNumberFormat="1" applyFont="1" applyBorder="1" applyAlignment="1">
      <alignment horizontal="right" vertical="top" shrinkToFit="1"/>
    </xf>
    <xf numFmtId="0" fontId="1" fillId="6" borderId="5" xfId="0" applyFont="1" applyFill="1" applyBorder="1" applyAlignment="1">
      <alignment horizontal="right" vertical="center"/>
    </xf>
    <xf numFmtId="164" fontId="1" fillId="6" borderId="5" xfId="0" applyNumberFormat="1" applyFont="1" applyFill="1" applyBorder="1" applyAlignment="1">
      <alignment horizontal="right" vertical="center"/>
    </xf>
    <xf numFmtId="2" fontId="1" fillId="6" borderId="5" xfId="0" applyNumberFormat="1" applyFont="1" applyFill="1" applyBorder="1" applyAlignment="1">
      <alignment horizontal="right" vertical="center"/>
    </xf>
    <xf numFmtId="0" fontId="1" fillId="6" borderId="5" xfId="0" applyFont="1" applyFill="1" applyBorder="1" applyAlignment="1">
      <alignment horizontal="center" vertical="center"/>
    </xf>
    <xf numFmtId="49" fontId="19" fillId="2" borderId="6" xfId="0" applyNumberFormat="1" applyFont="1" applyFill="1" applyBorder="1" applyAlignment="1">
      <alignment horizontal="left" vertical="center"/>
    </xf>
    <xf numFmtId="49" fontId="12" fillId="0" borderId="12" xfId="0" applyNumberFormat="1" applyFont="1" applyBorder="1" applyAlignment="1">
      <alignment horizontal="center" vertical="center"/>
    </xf>
    <xf numFmtId="3" fontId="12" fillId="8" borderId="15" xfId="0" applyNumberFormat="1" applyFont="1" applyFill="1" applyBorder="1" applyAlignment="1">
      <alignment horizontal="center" vertical="center"/>
    </xf>
    <xf numFmtId="1" fontId="2" fillId="0" borderId="5" xfId="0" applyNumberFormat="1" applyFont="1" applyBorder="1" applyAlignment="1">
      <alignment horizontal="right" vertical="center"/>
    </xf>
    <xf numFmtId="1" fontId="2" fillId="0" borderId="17" xfId="0" applyNumberFormat="1" applyFont="1" applyBorder="1" applyAlignment="1">
      <alignment horizontal="right" vertical="center"/>
    </xf>
    <xf numFmtId="0" fontId="8" fillId="2" borderId="12" xfId="0" applyFont="1" applyFill="1" applyBorder="1" applyAlignment="1">
      <alignment horizontal="right" vertical="center"/>
    </xf>
    <xf numFmtId="0" fontId="24" fillId="2" borderId="10" xfId="0" applyFont="1" applyFill="1" applyBorder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5" fillId="2" borderId="10" xfId="0" applyFont="1" applyFill="1" applyBorder="1" applyAlignment="1">
      <alignment horizontal="center" vertical="center"/>
    </xf>
    <xf numFmtId="2" fontId="16" fillId="6" borderId="5" xfId="0" applyNumberFormat="1" applyFont="1" applyFill="1" applyBorder="1" applyAlignment="1">
      <alignment horizontal="right" vertical="center"/>
    </xf>
    <xf numFmtId="2" fontId="1" fillId="2" borderId="8" xfId="0" applyNumberFormat="1" applyFont="1" applyFill="1" applyBorder="1" applyAlignment="1">
      <alignment horizontal="right" vertical="center"/>
    </xf>
    <xf numFmtId="2" fontId="2" fillId="0" borderId="0" xfId="0" applyNumberFormat="1" applyFont="1" applyAlignment="1">
      <alignment horizontal="right" vertical="center"/>
    </xf>
    <xf numFmtId="2" fontId="1" fillId="2" borderId="10" xfId="0" applyNumberFormat="1" applyFont="1" applyFill="1" applyBorder="1" applyAlignment="1">
      <alignment horizontal="right" vertical="center"/>
    </xf>
    <xf numFmtId="2" fontId="1" fillId="2" borderId="13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1" fontId="12" fillId="0" borderId="0" xfId="0" applyNumberFormat="1" applyFont="1" applyAlignment="1" applyProtection="1">
      <alignment horizontal="center" vertical="center"/>
      <protection locked="0"/>
    </xf>
    <xf numFmtId="0" fontId="28" fillId="11" borderId="1" xfId="0" applyFont="1" applyFill="1" applyBorder="1" applyAlignment="1">
      <alignment horizontal="center" vertical="center" wrapText="1"/>
    </xf>
    <xf numFmtId="0" fontId="15" fillId="12" borderId="3" xfId="0" applyFont="1" applyFill="1" applyBorder="1" applyAlignment="1">
      <alignment horizontal="left" vertical="center"/>
    </xf>
    <xf numFmtId="0" fontId="15" fillId="12" borderId="6" xfId="0" applyFont="1" applyFill="1" applyBorder="1" applyAlignment="1">
      <alignment horizontal="left" vertical="center"/>
    </xf>
    <xf numFmtId="0" fontId="12" fillId="12" borderId="9" xfId="0" applyFont="1" applyFill="1" applyBorder="1" applyAlignment="1">
      <alignment horizontal="left" vertical="center"/>
    </xf>
    <xf numFmtId="0" fontId="15" fillId="12" borderId="5" xfId="0" applyFont="1" applyFill="1" applyBorder="1" applyAlignment="1">
      <alignment horizontal="left" vertical="center"/>
    </xf>
    <xf numFmtId="0" fontId="19" fillId="12" borderId="9" xfId="0" applyFont="1" applyFill="1" applyBorder="1" applyAlignment="1">
      <alignment horizontal="left" vertical="center"/>
    </xf>
    <xf numFmtId="0" fontId="15" fillId="12" borderId="9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6" fillId="14" borderId="3" xfId="0" applyFont="1" applyFill="1" applyBorder="1" applyAlignment="1">
      <alignment horizontal="right" vertical="center"/>
    </xf>
    <xf numFmtId="0" fontId="7" fillId="15" borderId="9" xfId="0" applyFont="1" applyFill="1" applyBorder="1" applyAlignment="1">
      <alignment horizontal="right" vertical="center"/>
    </xf>
    <xf numFmtId="0" fontId="1" fillId="14" borderId="9" xfId="0" applyFont="1" applyFill="1" applyBorder="1" applyAlignment="1">
      <alignment horizontal="right" vertical="center"/>
    </xf>
    <xf numFmtId="0" fontId="1" fillId="16" borderId="9" xfId="0" applyFont="1" applyFill="1" applyBorder="1" applyAlignment="1">
      <alignment horizontal="right" vertical="center"/>
    </xf>
    <xf numFmtId="0" fontId="7" fillId="17" borderId="9" xfId="0" applyFont="1" applyFill="1" applyBorder="1" applyAlignment="1">
      <alignment horizontal="right" vertical="center"/>
    </xf>
    <xf numFmtId="0" fontId="6" fillId="16" borderId="9" xfId="0" applyFont="1" applyFill="1" applyBorder="1" applyAlignment="1">
      <alignment horizontal="right" vertical="center"/>
    </xf>
    <xf numFmtId="0" fontId="1" fillId="17" borderId="9" xfId="0" applyFont="1" applyFill="1" applyBorder="1" applyAlignment="1">
      <alignment horizontal="right" vertical="center"/>
    </xf>
    <xf numFmtId="0" fontId="6" fillId="17" borderId="9" xfId="0" applyFont="1" applyFill="1" applyBorder="1" applyAlignment="1">
      <alignment horizontal="right" vertical="center"/>
    </xf>
    <xf numFmtId="0" fontId="7" fillId="14" borderId="9" xfId="0" applyFont="1" applyFill="1" applyBorder="1" applyAlignment="1">
      <alignment horizontal="right" vertical="center"/>
    </xf>
    <xf numFmtId="0" fontId="1" fillId="15" borderId="9" xfId="0" applyFont="1" applyFill="1" applyBorder="1" applyAlignment="1">
      <alignment horizontal="right" vertical="center"/>
    </xf>
    <xf numFmtId="0" fontId="7" fillId="16" borderId="9" xfId="0" applyFont="1" applyFill="1" applyBorder="1" applyAlignment="1">
      <alignment horizontal="right" vertical="center"/>
    </xf>
    <xf numFmtId="0" fontId="6" fillId="14" borderId="9" xfId="0" applyFont="1" applyFill="1" applyBorder="1" applyAlignment="1">
      <alignment horizontal="right" vertical="center"/>
    </xf>
    <xf numFmtId="0" fontId="1" fillId="17" borderId="11" xfId="0" applyFont="1" applyFill="1" applyBorder="1" applyAlignment="1">
      <alignment horizontal="right" vertical="center"/>
    </xf>
    <xf numFmtId="0" fontId="1" fillId="14" borderId="11" xfId="0" applyFont="1" applyFill="1" applyBorder="1" applyAlignment="1">
      <alignment horizontal="right" vertical="center"/>
    </xf>
    <xf numFmtId="0" fontId="19" fillId="2" borderId="6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right" vertical="center"/>
    </xf>
    <xf numFmtId="0" fontId="19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2" fontId="16" fillId="6" borderId="12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1" fontId="2" fillId="0" borderId="0" xfId="0" applyNumberFormat="1" applyFont="1" applyAlignment="1">
      <alignment horizontal="right" vertical="center"/>
    </xf>
    <xf numFmtId="2" fontId="2" fillId="18" borderId="5" xfId="0" applyNumberFormat="1" applyFont="1" applyFill="1" applyBorder="1" applyAlignment="1">
      <alignment horizontal="right" vertical="top" shrinkToFit="1"/>
    </xf>
    <xf numFmtId="2" fontId="2" fillId="19" borderId="6" xfId="0" applyNumberFormat="1" applyFont="1" applyFill="1" applyBorder="1" applyAlignment="1">
      <alignment horizontal="right" vertical="center"/>
    </xf>
    <xf numFmtId="2" fontId="2" fillId="19" borderId="5" xfId="0" applyNumberFormat="1" applyFont="1" applyFill="1" applyBorder="1" applyAlignment="1">
      <alignment horizontal="right" vertical="center"/>
    </xf>
    <xf numFmtId="2" fontId="16" fillId="19" borderId="5" xfId="0" applyNumberFormat="1" applyFont="1" applyFill="1" applyBorder="1" applyAlignment="1">
      <alignment horizontal="right" vertical="center"/>
    </xf>
    <xf numFmtId="2" fontId="16" fillId="19" borderId="12" xfId="0" applyNumberFormat="1" applyFont="1" applyFill="1" applyBorder="1" applyAlignment="1">
      <alignment horizontal="right" vertical="center"/>
    </xf>
    <xf numFmtId="1" fontId="2" fillId="21" borderId="5" xfId="0" applyNumberFormat="1" applyFont="1" applyFill="1" applyBorder="1" applyAlignment="1">
      <alignment horizontal="right" vertical="top" shrinkToFit="1"/>
    </xf>
    <xf numFmtId="0" fontId="2" fillId="22" borderId="6" xfId="0" applyFont="1" applyFill="1" applyBorder="1" applyAlignment="1">
      <alignment horizontal="right" vertical="center"/>
    </xf>
    <xf numFmtId="0" fontId="2" fillId="22" borderId="5" xfId="0" applyFont="1" applyFill="1" applyBorder="1" applyAlignment="1">
      <alignment horizontal="right" vertical="center"/>
    </xf>
    <xf numFmtId="1" fontId="16" fillId="22" borderId="5" xfId="0" applyNumberFormat="1" applyFont="1" applyFill="1" applyBorder="1" applyAlignment="1">
      <alignment horizontal="right" vertical="center"/>
    </xf>
    <xf numFmtId="0" fontId="16" fillId="22" borderId="5" xfId="0" applyFont="1" applyFill="1" applyBorder="1" applyAlignment="1">
      <alignment horizontal="right" vertical="center"/>
    </xf>
    <xf numFmtId="0" fontId="16" fillId="22" borderId="12" xfId="0" applyFont="1" applyFill="1" applyBorder="1" applyAlignment="1">
      <alignment horizontal="right" vertical="center"/>
    </xf>
    <xf numFmtId="0" fontId="2" fillId="24" borderId="1" xfId="0" applyFont="1" applyFill="1" applyBorder="1" applyAlignment="1">
      <alignment horizontal="center" vertical="center" wrapText="1"/>
    </xf>
    <xf numFmtId="0" fontId="5" fillId="24" borderId="1" xfId="0" applyFont="1" applyFill="1" applyBorder="1" applyAlignment="1">
      <alignment horizontal="center" vertical="center" wrapText="1"/>
    </xf>
    <xf numFmtId="2" fontId="23" fillId="19" borderId="8" xfId="0" applyNumberFormat="1" applyFont="1" applyFill="1" applyBorder="1" applyAlignment="1">
      <alignment horizontal="right" vertical="center"/>
    </xf>
    <xf numFmtId="2" fontId="23" fillId="18" borderId="25" xfId="0" applyNumberFormat="1" applyFont="1" applyFill="1" applyBorder="1" applyAlignment="1">
      <alignment horizontal="right" vertical="center"/>
    </xf>
    <xf numFmtId="2" fontId="23" fillId="18" borderId="26" xfId="0" applyNumberFormat="1" applyFont="1" applyFill="1" applyBorder="1" applyAlignment="1">
      <alignment horizontal="right" vertical="center"/>
    </xf>
    <xf numFmtId="2" fontId="23" fillId="18" borderId="27" xfId="0" applyNumberFormat="1" applyFont="1" applyFill="1" applyBorder="1" applyAlignment="1">
      <alignment horizontal="right" vertical="center"/>
    </xf>
    <xf numFmtId="2" fontId="23" fillId="18" borderId="4" xfId="0" applyNumberFormat="1" applyFont="1" applyFill="1" applyBorder="1" applyAlignment="1">
      <alignment horizontal="right" vertical="center"/>
    </xf>
    <xf numFmtId="2" fontId="23" fillId="18" borderId="6" xfId="0" applyNumberFormat="1" applyFont="1" applyFill="1" applyBorder="1" applyAlignment="1">
      <alignment horizontal="right" vertical="center"/>
    </xf>
    <xf numFmtId="2" fontId="23" fillId="18" borderId="5" xfId="0" applyNumberFormat="1" applyFont="1" applyFill="1" applyBorder="1" applyAlignment="1">
      <alignment horizontal="right" vertical="center"/>
    </xf>
    <xf numFmtId="2" fontId="23" fillId="18" borderId="14" xfId="0" applyNumberFormat="1" applyFont="1" applyFill="1" applyBorder="1" applyAlignment="1">
      <alignment horizontal="right" vertical="center"/>
    </xf>
    <xf numFmtId="2" fontId="23" fillId="19" borderId="10" xfId="0" applyNumberFormat="1" applyFont="1" applyFill="1" applyBorder="1" applyAlignment="1">
      <alignment horizontal="right" vertical="center"/>
    </xf>
    <xf numFmtId="2" fontId="23" fillId="19" borderId="15" xfId="0" applyNumberFormat="1" applyFont="1" applyFill="1" applyBorder="1" applyAlignment="1">
      <alignment horizontal="right" vertical="center"/>
    </xf>
    <xf numFmtId="0" fontId="24" fillId="2" borderId="13" xfId="0" applyFont="1" applyFill="1" applyBorder="1" applyAlignment="1" applyProtection="1">
      <alignment horizontal="center" vertical="center"/>
      <protection locked="0"/>
    </xf>
    <xf numFmtId="1" fontId="2" fillId="0" borderId="12" xfId="0" applyNumberFormat="1" applyFont="1" applyBorder="1" applyAlignment="1">
      <alignment horizontal="right" vertical="center"/>
    </xf>
    <xf numFmtId="1" fontId="2" fillId="0" borderId="18" xfId="0" applyNumberFormat="1" applyFont="1" applyBorder="1" applyAlignment="1">
      <alignment horizontal="right" vertical="center"/>
    </xf>
    <xf numFmtId="1" fontId="27" fillId="10" borderId="7" xfId="0" applyNumberFormat="1" applyFont="1" applyFill="1" applyBorder="1" applyAlignment="1" applyProtection="1">
      <alignment horizontal="center" vertical="center"/>
      <protection locked="0"/>
    </xf>
    <xf numFmtId="1" fontId="27" fillId="10" borderId="17" xfId="0" applyNumberFormat="1" applyFont="1" applyFill="1" applyBorder="1" applyAlignment="1" applyProtection="1">
      <alignment horizontal="center" vertical="center"/>
      <protection locked="0"/>
    </xf>
    <xf numFmtId="1" fontId="27" fillId="10" borderId="18" xfId="0" applyNumberFormat="1" applyFont="1" applyFill="1" applyBorder="1" applyAlignment="1" applyProtection="1">
      <alignment horizontal="center" vertical="center"/>
      <protection locked="0"/>
    </xf>
    <xf numFmtId="1" fontId="25" fillId="26" borderId="1" xfId="0" applyNumberFormat="1" applyFont="1" applyFill="1" applyBorder="1" applyAlignment="1" applyProtection="1">
      <alignment horizontal="center" vertical="center" wrapText="1"/>
      <protection locked="0"/>
    </xf>
    <xf numFmtId="165" fontId="28" fillId="11" borderId="1" xfId="0" applyNumberFormat="1" applyFont="1" applyFill="1" applyBorder="1" applyAlignment="1" applyProtection="1">
      <alignment horizontal="center" vertical="center" wrapText="1"/>
      <protection locked="0"/>
    </xf>
    <xf numFmtId="165" fontId="31" fillId="25" borderId="7" xfId="0" applyNumberFormat="1" applyFont="1" applyFill="1" applyBorder="1" applyAlignment="1" applyProtection="1">
      <alignment horizontal="center" vertical="center"/>
      <protection locked="0"/>
    </xf>
    <xf numFmtId="165" fontId="32" fillId="25" borderId="7" xfId="0" applyNumberFormat="1" applyFont="1" applyFill="1" applyBorder="1" applyAlignment="1" applyProtection="1">
      <alignment horizontal="center" vertical="center"/>
      <protection locked="0"/>
    </xf>
    <xf numFmtId="165" fontId="26" fillId="2" borderId="17" xfId="0" applyNumberFormat="1" applyFont="1" applyFill="1" applyBorder="1" applyAlignment="1" applyProtection="1">
      <alignment horizontal="center" vertical="center"/>
      <protection locked="0"/>
    </xf>
    <xf numFmtId="165" fontId="33" fillId="2" borderId="17" xfId="0" applyNumberFormat="1" applyFont="1" applyFill="1" applyBorder="1" applyAlignment="1" applyProtection="1">
      <alignment horizontal="center" vertical="center"/>
      <protection locked="0"/>
    </xf>
    <xf numFmtId="165" fontId="26" fillId="2" borderId="18" xfId="0" applyNumberFormat="1" applyFont="1" applyFill="1" applyBorder="1" applyAlignment="1">
      <alignment horizontal="center" vertical="center"/>
    </xf>
    <xf numFmtId="165" fontId="33" fillId="2" borderId="12" xfId="0" applyNumberFormat="1" applyFont="1" applyFill="1" applyBorder="1" applyAlignment="1">
      <alignment horizontal="center" vertical="center"/>
    </xf>
    <xf numFmtId="165" fontId="12" fillId="0" borderId="0" xfId="0" applyNumberFormat="1" applyFont="1" applyAlignment="1" applyProtection="1">
      <alignment horizontal="center" vertical="center"/>
      <protection locked="0"/>
    </xf>
    <xf numFmtId="165" fontId="26" fillId="14" borderId="6" xfId="0" applyNumberFormat="1" applyFont="1" applyFill="1" applyBorder="1" applyAlignment="1" applyProtection="1">
      <alignment horizontal="center" vertical="center"/>
      <protection locked="0"/>
    </xf>
    <xf numFmtId="165" fontId="27" fillId="14" borderId="6" xfId="0" applyNumberFormat="1" applyFont="1" applyFill="1" applyBorder="1" applyAlignment="1" applyProtection="1">
      <alignment horizontal="center" vertical="center"/>
      <protection locked="0"/>
    </xf>
    <xf numFmtId="165" fontId="27" fillId="14" borderId="12" xfId="0" applyNumberFormat="1" applyFont="1" applyFill="1" applyBorder="1" applyAlignment="1" applyProtection="1">
      <alignment horizontal="center" vertical="center"/>
      <protection locked="0"/>
    </xf>
    <xf numFmtId="0" fontId="12" fillId="12" borderId="3" xfId="0" applyFont="1" applyFill="1" applyBorder="1" applyAlignment="1">
      <alignment horizontal="left" vertical="center"/>
    </xf>
    <xf numFmtId="165" fontId="26" fillId="2" borderId="7" xfId="0" applyNumberFormat="1" applyFont="1" applyFill="1" applyBorder="1" applyAlignment="1" applyProtection="1">
      <alignment horizontal="center" vertical="center"/>
      <protection locked="0"/>
    </xf>
    <xf numFmtId="165" fontId="31" fillId="25" borderId="17" xfId="0" applyNumberFormat="1" applyFont="1" applyFill="1" applyBorder="1" applyAlignment="1" applyProtection="1">
      <alignment horizontal="center" vertical="center"/>
      <protection locked="0"/>
    </xf>
    <xf numFmtId="165" fontId="33" fillId="2" borderId="7" xfId="0" applyNumberFormat="1" applyFont="1" applyFill="1" applyBorder="1" applyAlignment="1" applyProtection="1">
      <alignment horizontal="center" vertical="center"/>
      <protection locked="0"/>
    </xf>
    <xf numFmtId="165" fontId="32" fillId="25" borderId="17" xfId="0" applyNumberFormat="1" applyFont="1" applyFill="1" applyBorder="1" applyAlignment="1" applyProtection="1">
      <alignment horizontal="center" vertical="center"/>
      <protection locked="0"/>
    </xf>
    <xf numFmtId="1" fontId="25" fillId="27" borderId="1" xfId="0" applyNumberFormat="1" applyFont="1" applyFill="1" applyBorder="1" applyAlignment="1" applyProtection="1">
      <alignment horizontal="center" vertical="center" wrapText="1"/>
      <protection locked="0"/>
    </xf>
    <xf numFmtId="1" fontId="26" fillId="13" borderId="6" xfId="0" applyNumberFormat="1" applyFont="1" applyFill="1" applyBorder="1" applyAlignment="1" applyProtection="1">
      <alignment horizontal="center" vertical="center"/>
      <protection locked="0"/>
    </xf>
    <xf numFmtId="1" fontId="26" fillId="13" borderId="5" xfId="0" applyNumberFormat="1" applyFont="1" applyFill="1" applyBorder="1" applyAlignment="1" applyProtection="1">
      <alignment horizontal="center" vertical="center"/>
      <protection locked="0"/>
    </xf>
    <xf numFmtId="0" fontId="24" fillId="28" borderId="1" xfId="0" applyFont="1" applyFill="1" applyBorder="1" applyAlignment="1" applyProtection="1">
      <alignment horizontal="center" vertical="center" wrapText="1"/>
      <protection locked="0"/>
    </xf>
    <xf numFmtId="0" fontId="24" fillId="29" borderId="10" xfId="0" applyFont="1" applyFill="1" applyBorder="1" applyAlignment="1" applyProtection="1">
      <alignment horizontal="center" vertical="center"/>
      <protection locked="0"/>
    </xf>
    <xf numFmtId="0" fontId="24" fillId="29" borderId="8" xfId="0" applyFont="1" applyFill="1" applyBorder="1" applyAlignment="1" applyProtection="1">
      <alignment horizontal="center" vertical="center"/>
      <protection locked="0"/>
    </xf>
    <xf numFmtId="165" fontId="12" fillId="0" borderId="6" xfId="0" applyNumberFormat="1" applyFont="1" applyFill="1" applyBorder="1" applyAlignment="1" applyProtection="1">
      <alignment horizontal="center" vertical="center"/>
      <protection locked="0"/>
    </xf>
    <xf numFmtId="1" fontId="12" fillId="0" borderId="5" xfId="0" applyNumberFormat="1" applyFont="1" applyFill="1" applyBorder="1" applyAlignment="1" applyProtection="1">
      <alignment horizontal="center" vertical="center"/>
      <protection locked="0"/>
    </xf>
    <xf numFmtId="1" fontId="12" fillId="0" borderId="6" xfId="0" applyNumberFormat="1" applyFont="1" applyFill="1" applyBorder="1" applyAlignment="1" applyProtection="1">
      <alignment horizontal="center" vertical="center"/>
      <protection locked="0"/>
    </xf>
    <xf numFmtId="165" fontId="12" fillId="0" borderId="12" xfId="0" applyNumberFormat="1" applyFont="1" applyFill="1" applyBorder="1" applyAlignment="1" applyProtection="1">
      <alignment horizontal="center" vertical="center"/>
      <protection locked="0"/>
    </xf>
    <xf numFmtId="1" fontId="15" fillId="0" borderId="12" xfId="0" applyNumberFormat="1" applyFont="1" applyFill="1" applyBorder="1" applyAlignment="1">
      <alignment horizontal="center" vertical="center"/>
    </xf>
    <xf numFmtId="165" fontId="31" fillId="25" borderId="9" xfId="0" applyNumberFormat="1" applyFont="1" applyFill="1" applyBorder="1" applyAlignment="1" applyProtection="1">
      <alignment horizontal="center" vertical="center"/>
      <protection locked="0"/>
    </xf>
    <xf numFmtId="165" fontId="32" fillId="25" borderId="10" xfId="0" applyNumberFormat="1" applyFont="1" applyFill="1" applyBorder="1" applyAlignment="1" applyProtection="1">
      <alignment horizontal="center" vertical="center"/>
      <protection locked="0"/>
    </xf>
    <xf numFmtId="165" fontId="26" fillId="2" borderId="9" xfId="0" applyNumberFormat="1" applyFont="1" applyFill="1" applyBorder="1" applyAlignment="1" applyProtection="1">
      <alignment horizontal="center" vertical="center"/>
      <protection locked="0"/>
    </xf>
    <xf numFmtId="165" fontId="33" fillId="2" borderId="10" xfId="0" applyNumberFormat="1" applyFont="1" applyFill="1" applyBorder="1" applyAlignment="1" applyProtection="1">
      <alignment horizontal="center" vertical="center"/>
      <protection locked="0"/>
    </xf>
    <xf numFmtId="165" fontId="26" fillId="2" borderId="11" xfId="0" applyNumberFormat="1" applyFont="1" applyFill="1" applyBorder="1" applyAlignment="1">
      <alignment horizontal="center" vertical="center"/>
    </xf>
    <xf numFmtId="165" fontId="33" fillId="2" borderId="13" xfId="0" applyNumberFormat="1" applyFont="1" applyFill="1" applyBorder="1" applyAlignment="1">
      <alignment horizontal="center" vertical="center"/>
    </xf>
    <xf numFmtId="0" fontId="24" fillId="30" borderId="1" xfId="0" applyFont="1" applyFill="1" applyBorder="1" applyAlignment="1" applyProtection="1">
      <alignment horizontal="center" vertical="center" wrapText="1"/>
      <protection locked="0"/>
    </xf>
    <xf numFmtId="1" fontId="24" fillId="31" borderId="8" xfId="0" applyNumberFormat="1" applyFont="1" applyFill="1" applyBorder="1" applyAlignment="1" applyProtection="1">
      <alignment horizontal="center" vertical="center"/>
      <protection locked="0"/>
    </xf>
    <xf numFmtId="0" fontId="35" fillId="2" borderId="9" xfId="0" applyFont="1" applyFill="1" applyBorder="1" applyAlignment="1">
      <alignment horizontal="left" vertical="center"/>
    </xf>
    <xf numFmtId="0" fontId="36" fillId="2" borderId="9" xfId="0" applyFont="1" applyFill="1" applyBorder="1" applyAlignment="1">
      <alignment horizontal="left" vertical="center"/>
    </xf>
    <xf numFmtId="0" fontId="34" fillId="2" borderId="9" xfId="0" applyFont="1" applyFill="1" applyBorder="1" applyAlignment="1">
      <alignment horizontal="left" vertical="center"/>
    </xf>
    <xf numFmtId="0" fontId="36" fillId="2" borderId="11" xfId="0" applyFont="1" applyFill="1" applyBorder="1" applyAlignment="1">
      <alignment horizontal="left" vertical="center"/>
    </xf>
    <xf numFmtId="0" fontId="34" fillId="2" borderId="3" xfId="0" applyFont="1" applyFill="1" applyBorder="1" applyAlignment="1">
      <alignment horizontal="left" vertical="center"/>
    </xf>
    <xf numFmtId="0" fontId="24" fillId="2" borderId="8" xfId="0" applyFont="1" applyFill="1" applyBorder="1" applyAlignment="1" applyProtection="1">
      <alignment horizontal="center" vertical="center"/>
      <protection locked="0"/>
    </xf>
    <xf numFmtId="0" fontId="15" fillId="12" borderId="11" xfId="0" applyFont="1" applyFill="1" applyBorder="1" applyAlignment="1">
      <alignment horizontal="left" vertical="center"/>
    </xf>
    <xf numFmtId="165" fontId="26" fillId="14" borderId="12" xfId="0" applyNumberFormat="1" applyFont="1" applyFill="1" applyBorder="1" applyAlignment="1" applyProtection="1">
      <alignment horizontal="center" vertical="center"/>
      <protection locked="0"/>
    </xf>
    <xf numFmtId="1" fontId="26" fillId="13" borderId="12" xfId="0" applyNumberFormat="1" applyFont="1" applyFill="1" applyBorder="1" applyAlignment="1" applyProtection="1">
      <alignment horizontal="center" vertical="center"/>
      <protection locked="0"/>
    </xf>
    <xf numFmtId="0" fontId="15" fillId="12" borderId="12" xfId="0" applyFont="1" applyFill="1" applyBorder="1" applyAlignment="1">
      <alignment horizontal="left" vertical="center"/>
    </xf>
    <xf numFmtId="165" fontId="31" fillId="25" borderId="18" xfId="0" applyNumberFormat="1" applyFont="1" applyFill="1" applyBorder="1" applyAlignment="1" applyProtection="1">
      <alignment horizontal="center" vertical="center"/>
      <protection locked="0"/>
    </xf>
    <xf numFmtId="165" fontId="32" fillId="25" borderId="18" xfId="0" applyNumberFormat="1" applyFont="1" applyFill="1" applyBorder="1" applyAlignment="1" applyProtection="1">
      <alignment horizontal="center" vertical="center"/>
      <protection locked="0"/>
    </xf>
    <xf numFmtId="0" fontId="24" fillId="29" borderId="13" xfId="0" applyFont="1" applyFill="1" applyBorder="1" applyAlignment="1" applyProtection="1">
      <alignment horizontal="center" vertical="center"/>
      <protection locked="0"/>
    </xf>
    <xf numFmtId="1" fontId="24" fillId="31" borderId="13" xfId="0" applyNumberFormat="1" applyFont="1" applyFill="1" applyBorder="1" applyAlignment="1" applyProtection="1">
      <alignment horizontal="center" vertical="center"/>
      <protection locked="0"/>
    </xf>
    <xf numFmtId="0" fontId="37" fillId="12" borderId="9" xfId="0" applyFont="1" applyFill="1" applyBorder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21" fillId="0" borderId="20" xfId="0" applyFont="1" applyBorder="1" applyAlignment="1" applyProtection="1">
      <alignment horizontal="center" vertical="center" wrapText="1"/>
      <protection locked="0"/>
    </xf>
    <xf numFmtId="0" fontId="21" fillId="0" borderId="21" xfId="0" applyFont="1" applyBorder="1" applyAlignment="1" applyProtection="1">
      <alignment horizontal="center" vertical="center" wrapText="1"/>
      <protection locked="0"/>
    </xf>
    <xf numFmtId="0" fontId="3" fillId="27" borderId="1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3" fillId="27" borderId="22" xfId="0" applyFont="1" applyFill="1" applyBorder="1" applyAlignment="1">
      <alignment horizontal="center" vertical="center" wrapText="1"/>
    </xf>
    <xf numFmtId="0" fontId="3" fillId="27" borderId="23" xfId="0" applyFont="1" applyFill="1" applyBorder="1" applyAlignment="1">
      <alignment horizontal="center" vertical="center" wrapText="1"/>
    </xf>
    <xf numFmtId="0" fontId="3" fillId="27" borderId="2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26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6" borderId="22" xfId="0" applyFont="1" applyFill="1" applyBorder="1" applyAlignment="1">
      <alignment horizontal="center" vertical="center" wrapText="1"/>
    </xf>
    <xf numFmtId="0" fontId="3" fillId="26" borderId="23" xfId="0" applyFont="1" applyFill="1" applyBorder="1" applyAlignment="1">
      <alignment horizontal="center" vertical="center" wrapText="1"/>
    </xf>
    <xf numFmtId="0" fontId="3" fillId="26" borderId="24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5" fontId="28" fillId="11" borderId="28" xfId="0" applyNumberFormat="1" applyFont="1" applyFill="1" applyBorder="1" applyAlignment="1" applyProtection="1">
      <alignment horizontal="center" vertical="center" wrapText="1"/>
      <protection locked="0"/>
    </xf>
    <xf numFmtId="165" fontId="28" fillId="11" borderId="9" xfId="0" applyNumberFormat="1" applyFont="1" applyFill="1" applyBorder="1" applyAlignment="1" applyProtection="1">
      <alignment horizontal="center" vertical="center" wrapText="1"/>
      <protection locked="0"/>
    </xf>
    <xf numFmtId="165" fontId="28" fillId="11" borderId="29" xfId="0" applyNumberFormat="1" applyFont="1" applyFill="1" applyBorder="1" applyAlignment="1" applyProtection="1">
      <alignment horizontal="center" vertical="center" wrapText="1"/>
      <protection locked="0"/>
    </xf>
    <xf numFmtId="165" fontId="28" fillId="11" borderId="10" xfId="0" applyNumberFormat="1" applyFont="1" applyFill="1" applyBorder="1" applyAlignment="1" applyProtection="1">
      <alignment horizontal="center" vertical="center" wrapText="1"/>
      <protection locked="0"/>
    </xf>
    <xf numFmtId="2" fontId="4" fillId="20" borderId="2" xfId="0" applyNumberFormat="1" applyFont="1" applyFill="1" applyBorder="1" applyAlignment="1">
      <alignment horizontal="center" vertical="center" wrapText="1"/>
    </xf>
    <xf numFmtId="2" fontId="4" fillId="20" borderId="16" xfId="0" applyNumberFormat="1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16" fillId="0" borderId="1" xfId="0" applyFont="1" applyBorder="1" applyAlignment="1">
      <alignment horizontal="center" vertical="center" wrapText="1"/>
    </xf>
    <xf numFmtId="0" fontId="2" fillId="23" borderId="2" xfId="0" applyFont="1" applyFill="1" applyBorder="1" applyAlignment="1">
      <alignment horizontal="center" vertical="center" wrapText="1"/>
    </xf>
    <xf numFmtId="2" fontId="4" fillId="20" borderId="1" xfId="0" applyNumberFormat="1" applyFont="1" applyFill="1" applyBorder="1" applyAlignment="1">
      <alignment horizontal="center" vertical="center" wrapText="1"/>
    </xf>
    <xf numFmtId="0" fontId="2" fillId="24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</cellXfs>
  <cellStyles count="1">
    <cellStyle name="Normal" xfId="0" builtinId="0"/>
  </cellStyles>
  <dxfs count="24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3D69B"/>
        </patternFill>
      </fill>
    </dxf>
    <dxf>
      <fill>
        <patternFill>
          <bgColor rgb="FFDCE6F2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3D69B"/>
        </patternFill>
      </fill>
    </dxf>
    <dxf>
      <fill>
        <patternFill>
          <bgColor rgb="FFDCE6F2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3D69B"/>
        </patternFill>
      </fill>
    </dxf>
    <dxf>
      <fill>
        <patternFill>
          <bgColor rgb="FFDCE6F2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3D69B"/>
        </patternFill>
      </fill>
    </dxf>
    <dxf>
      <fill>
        <patternFill>
          <bgColor rgb="FFDCE6F2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3D69B"/>
        </patternFill>
      </fill>
    </dxf>
    <dxf>
      <fill>
        <patternFill>
          <bgColor rgb="FFDCE6F2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3D69B"/>
        </patternFill>
      </fill>
    </dxf>
    <dxf>
      <fill>
        <patternFill>
          <bgColor rgb="FFDCE6F2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DBEEF4"/>
      <rgbColor rgb="FF660066"/>
      <rgbColor rgb="FFFF8080"/>
      <rgbColor rgb="FF056BBF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DCE6F1"/>
      <rgbColor rgb="FFFFFF99"/>
      <rgbColor rgb="FF93CDDD"/>
      <rgbColor rgb="FFFF99CC"/>
      <rgbColor rgb="FFCC99FF"/>
      <rgbColor rgb="FFC4D79B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13</xdr:col>
      <xdr:colOff>47625</xdr:colOff>
      <xdr:row>46</xdr:row>
      <xdr:rowOff>123825</xdr:rowOff>
    </xdr:to>
    <xdr:sp macro="" textlink="">
      <xdr:nvSpPr>
        <xdr:cNvPr id="1088" name="shapetype_202" hidden="1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46</xdr:row>
      <xdr:rowOff>123825</xdr:rowOff>
    </xdr:to>
    <xdr:sp macro="" textlink="">
      <xdr:nvSpPr>
        <xdr:cNvPr id="1086" name="shapetype_202" hidden="1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46</xdr:row>
      <xdr:rowOff>123825</xdr:rowOff>
    </xdr:to>
    <xdr:sp macro="" textlink="">
      <xdr:nvSpPr>
        <xdr:cNvPr id="1084" name="shapetype_202" hidden="1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46</xdr:row>
      <xdr:rowOff>123825</xdr:rowOff>
    </xdr:to>
    <xdr:sp macro="" textlink="">
      <xdr:nvSpPr>
        <xdr:cNvPr id="1082" name="shapetype_202" hidden="1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46</xdr:row>
      <xdr:rowOff>123825</xdr:rowOff>
    </xdr:to>
    <xdr:sp macro="" textlink="">
      <xdr:nvSpPr>
        <xdr:cNvPr id="1080" name="shapetype_202" hidden="1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46</xdr:row>
      <xdr:rowOff>123825</xdr:rowOff>
    </xdr:to>
    <xdr:sp macro="" textlink="">
      <xdr:nvSpPr>
        <xdr:cNvPr id="1078" name="shapetype_202" hidden="1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46</xdr:row>
      <xdr:rowOff>123825</xdr:rowOff>
    </xdr:to>
    <xdr:sp macro="" textlink="">
      <xdr:nvSpPr>
        <xdr:cNvPr id="1076" name="shapetype_202" hidden="1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46</xdr:row>
      <xdr:rowOff>123825</xdr:rowOff>
    </xdr:to>
    <xdr:sp macro="" textlink="">
      <xdr:nvSpPr>
        <xdr:cNvPr id="1074" name="shapetype_202" hidden="1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46</xdr:row>
      <xdr:rowOff>123825</xdr:rowOff>
    </xdr:to>
    <xdr:sp macro="" textlink="">
      <xdr:nvSpPr>
        <xdr:cNvPr id="1072" name="shapetype_202" hidden="1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46</xdr:row>
      <xdr:rowOff>123825</xdr:rowOff>
    </xdr:to>
    <xdr:sp macro="" textlink="">
      <xdr:nvSpPr>
        <xdr:cNvPr id="1070" name="shapetype_202" hidden="1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46</xdr:row>
      <xdr:rowOff>123825</xdr:rowOff>
    </xdr:to>
    <xdr:sp macro="" textlink="">
      <xdr:nvSpPr>
        <xdr:cNvPr id="1068" name="shapetype_202" hidden="1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46</xdr:row>
      <xdr:rowOff>123825</xdr:rowOff>
    </xdr:to>
    <xdr:sp macro="" textlink="">
      <xdr:nvSpPr>
        <xdr:cNvPr id="1066" name="shapetype_202" hidden="1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46</xdr:row>
      <xdr:rowOff>123825</xdr:rowOff>
    </xdr:to>
    <xdr:sp macro="" textlink="">
      <xdr:nvSpPr>
        <xdr:cNvPr id="1064" name="shapetype_202" hidden="1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46</xdr:row>
      <xdr:rowOff>123825</xdr:rowOff>
    </xdr:to>
    <xdr:sp macro="" textlink="">
      <xdr:nvSpPr>
        <xdr:cNvPr id="1062" name="shapetype_202" hidden="1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46</xdr:row>
      <xdr:rowOff>123825</xdr:rowOff>
    </xdr:to>
    <xdr:sp macro="" textlink="">
      <xdr:nvSpPr>
        <xdr:cNvPr id="1060" name="shapetype_202" hidden="1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46</xdr:row>
      <xdr:rowOff>123825</xdr:rowOff>
    </xdr:to>
    <xdr:sp macro="" textlink="">
      <xdr:nvSpPr>
        <xdr:cNvPr id="1058" name="shapetype_202" hidden="1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46</xdr:row>
      <xdr:rowOff>123825</xdr:rowOff>
    </xdr:to>
    <xdr:sp macro="" textlink="">
      <xdr:nvSpPr>
        <xdr:cNvPr id="1056" name="shapetype_202" hidden="1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46</xdr:row>
      <xdr:rowOff>123825</xdr:rowOff>
    </xdr:to>
    <xdr:sp macro="" textlink="">
      <xdr:nvSpPr>
        <xdr:cNvPr id="1054" name="shapetype_202" hidden="1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46</xdr:row>
      <xdr:rowOff>123825</xdr:rowOff>
    </xdr:to>
    <xdr:sp macro="" textlink="">
      <xdr:nvSpPr>
        <xdr:cNvPr id="1052" name="shapetype_202" hidden="1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46</xdr:row>
      <xdr:rowOff>123825</xdr:rowOff>
    </xdr:to>
    <xdr:sp macro="" textlink="">
      <xdr:nvSpPr>
        <xdr:cNvPr id="1050" name="shapetype_202" hidden="1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46</xdr:row>
      <xdr:rowOff>123825</xdr:rowOff>
    </xdr:to>
    <xdr:sp macro="" textlink="">
      <xdr:nvSpPr>
        <xdr:cNvPr id="1048" name="shapetype_202" hidden="1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46</xdr:row>
      <xdr:rowOff>123825</xdr:rowOff>
    </xdr:to>
    <xdr:sp macro="" textlink="">
      <xdr:nvSpPr>
        <xdr:cNvPr id="1046" name="shapetype_202" hidden="1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46</xdr:row>
      <xdr:rowOff>123825</xdr:rowOff>
    </xdr:to>
    <xdr:sp macro="" textlink="">
      <xdr:nvSpPr>
        <xdr:cNvPr id="1044" name="shapetype_202" hidden="1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46</xdr:row>
      <xdr:rowOff>123825</xdr:rowOff>
    </xdr:to>
    <xdr:sp macro="" textlink="">
      <xdr:nvSpPr>
        <xdr:cNvPr id="1042" name="shapetype_202" hidden="1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46</xdr:row>
      <xdr:rowOff>123825</xdr:rowOff>
    </xdr:to>
    <xdr:sp macro="" textlink="">
      <xdr:nvSpPr>
        <xdr:cNvPr id="1040" name="shapetype_202" hidden="1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46</xdr:row>
      <xdr:rowOff>123825</xdr:rowOff>
    </xdr:to>
    <xdr:sp macro="" textlink="">
      <xdr:nvSpPr>
        <xdr:cNvPr id="1038" name="shapetype_202" hidden="1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46</xdr:row>
      <xdr:rowOff>123825</xdr:rowOff>
    </xdr:to>
    <xdr:sp macro="" textlink="">
      <xdr:nvSpPr>
        <xdr:cNvPr id="1036" name="shapetype_202" hidden="1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46</xdr:row>
      <xdr:rowOff>123825</xdr:rowOff>
    </xdr:to>
    <xdr:sp macro="" textlink="">
      <xdr:nvSpPr>
        <xdr:cNvPr id="1034" name="shapetype_202" hidden="1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46</xdr:row>
      <xdr:rowOff>123825</xdr:rowOff>
    </xdr:to>
    <xdr:sp macro="" textlink="">
      <xdr:nvSpPr>
        <xdr:cNvPr id="1032" name="shapetype_202" hidden="1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46</xdr:row>
      <xdr:rowOff>123825</xdr:rowOff>
    </xdr:to>
    <xdr:sp macro="" textlink="">
      <xdr:nvSpPr>
        <xdr:cNvPr id="1030" name="shapetype_202" hidden="1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46</xdr:row>
      <xdr:rowOff>123825</xdr:rowOff>
    </xdr:to>
    <xdr:sp macro="" textlink="">
      <xdr:nvSpPr>
        <xdr:cNvPr id="1028" name="shapetype_202" hidden="1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46</xdr:row>
      <xdr:rowOff>123825</xdr:rowOff>
    </xdr:to>
    <xdr:sp macro="" textlink="">
      <xdr:nvSpPr>
        <xdr:cNvPr id="1026" name="shapetype_202" hidden="1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144" name="shapetype_202" hidden="1">
          <a:extLst>
            <a:ext uri="{FF2B5EF4-FFF2-40B4-BE49-F238E27FC236}">
              <a16:creationId xmlns:a16="http://schemas.microsoft.com/office/drawing/2014/main" xmlns="" id="{00000000-0008-0000-0100-000060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142" name="shapetype_202" hidden="1">
          <a:extLst>
            <a:ext uri="{FF2B5EF4-FFF2-40B4-BE49-F238E27FC236}">
              <a16:creationId xmlns:a16="http://schemas.microsoft.com/office/drawing/2014/main" xmlns="" id="{00000000-0008-0000-0100-00005E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140" name="shapetype_202" hidden="1">
          <a:extLst>
            <a:ext uri="{FF2B5EF4-FFF2-40B4-BE49-F238E27FC236}">
              <a16:creationId xmlns:a16="http://schemas.microsoft.com/office/drawing/2014/main" xmlns="" id="{00000000-0008-0000-0100-00005C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138" name="shapetype_202" hidden="1">
          <a:extLst>
            <a:ext uri="{FF2B5EF4-FFF2-40B4-BE49-F238E27FC236}">
              <a16:creationId xmlns:a16="http://schemas.microsoft.com/office/drawing/2014/main" xmlns="" id="{00000000-0008-0000-0100-00005A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136" name="shapetype_202" hidden="1">
          <a:extLst>
            <a:ext uri="{FF2B5EF4-FFF2-40B4-BE49-F238E27FC236}">
              <a16:creationId xmlns:a16="http://schemas.microsoft.com/office/drawing/2014/main" xmlns="" id="{00000000-0008-0000-0100-000058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134" name="shapetype_202" hidden="1">
          <a:extLst>
            <a:ext uri="{FF2B5EF4-FFF2-40B4-BE49-F238E27FC236}">
              <a16:creationId xmlns:a16="http://schemas.microsoft.com/office/drawing/2014/main" xmlns="" id="{00000000-0008-0000-0100-000056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132" name="shapetype_202" hidden="1">
          <a:extLst>
            <a:ext uri="{FF2B5EF4-FFF2-40B4-BE49-F238E27FC236}">
              <a16:creationId xmlns:a16="http://schemas.microsoft.com/office/drawing/2014/main" xmlns="" id="{00000000-0008-0000-0100-000054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130" name="shapetype_202" hidden="1">
          <a:extLst>
            <a:ext uri="{FF2B5EF4-FFF2-40B4-BE49-F238E27FC236}">
              <a16:creationId xmlns:a16="http://schemas.microsoft.com/office/drawing/2014/main" xmlns="" id="{00000000-0008-0000-0100-000052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128" name="shapetype_202" hidden="1">
          <a:extLst>
            <a:ext uri="{FF2B5EF4-FFF2-40B4-BE49-F238E27FC236}">
              <a16:creationId xmlns:a16="http://schemas.microsoft.com/office/drawing/2014/main" xmlns="" id="{00000000-0008-0000-0100-000050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126" name="shapetype_202" hidden="1">
          <a:extLst>
            <a:ext uri="{FF2B5EF4-FFF2-40B4-BE49-F238E27FC236}">
              <a16:creationId xmlns:a16="http://schemas.microsoft.com/office/drawing/2014/main" xmlns="" id="{00000000-0008-0000-0100-00004E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124" name="shapetype_202" hidden="1">
          <a:extLst>
            <a:ext uri="{FF2B5EF4-FFF2-40B4-BE49-F238E27FC236}">
              <a16:creationId xmlns:a16="http://schemas.microsoft.com/office/drawing/2014/main" xmlns="" id="{00000000-0008-0000-0100-00004C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122" name="shapetype_202" hidden="1">
          <a:extLst>
            <a:ext uri="{FF2B5EF4-FFF2-40B4-BE49-F238E27FC236}">
              <a16:creationId xmlns:a16="http://schemas.microsoft.com/office/drawing/2014/main" xmlns="" id="{00000000-0008-0000-0100-00004A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120" name="shapetype_202" hidden="1">
          <a:extLst>
            <a:ext uri="{FF2B5EF4-FFF2-40B4-BE49-F238E27FC236}">
              <a16:creationId xmlns:a16="http://schemas.microsoft.com/office/drawing/2014/main" xmlns="" id="{00000000-0008-0000-0100-000048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118" name="shapetype_202" hidden="1">
          <a:extLst>
            <a:ext uri="{FF2B5EF4-FFF2-40B4-BE49-F238E27FC236}">
              <a16:creationId xmlns:a16="http://schemas.microsoft.com/office/drawing/2014/main" xmlns="" id="{00000000-0008-0000-0100-000046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116" name="shapetype_202" hidden="1">
          <a:extLst>
            <a:ext uri="{FF2B5EF4-FFF2-40B4-BE49-F238E27FC236}">
              <a16:creationId xmlns:a16="http://schemas.microsoft.com/office/drawing/2014/main" xmlns="" id="{00000000-0008-0000-0100-000044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114" name="shapetype_202" hidden="1">
          <a:extLst>
            <a:ext uri="{FF2B5EF4-FFF2-40B4-BE49-F238E27FC236}">
              <a16:creationId xmlns:a16="http://schemas.microsoft.com/office/drawing/2014/main" xmlns="" id="{00000000-0008-0000-0100-000042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112" name="shapetype_202" hidden="1">
          <a:extLst>
            <a:ext uri="{FF2B5EF4-FFF2-40B4-BE49-F238E27FC236}">
              <a16:creationId xmlns:a16="http://schemas.microsoft.com/office/drawing/2014/main" xmlns="" id="{00000000-0008-0000-0100-000040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110" name="shapetype_202" hidden="1">
          <a:extLst>
            <a:ext uri="{FF2B5EF4-FFF2-40B4-BE49-F238E27FC236}">
              <a16:creationId xmlns:a16="http://schemas.microsoft.com/office/drawing/2014/main" xmlns="" id="{00000000-0008-0000-0100-00003E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108" name="shapetype_202" hidden="1">
          <a:extLst>
            <a:ext uri="{FF2B5EF4-FFF2-40B4-BE49-F238E27FC236}">
              <a16:creationId xmlns:a16="http://schemas.microsoft.com/office/drawing/2014/main" xmlns="" id="{00000000-0008-0000-0100-00003C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106" name="shapetype_202" hidden="1">
          <a:extLst>
            <a:ext uri="{FF2B5EF4-FFF2-40B4-BE49-F238E27FC236}">
              <a16:creationId xmlns:a16="http://schemas.microsoft.com/office/drawing/2014/main" xmlns="" id="{00000000-0008-0000-0100-00003A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104" name="shapetype_202" hidden="1">
          <a:extLst>
            <a:ext uri="{FF2B5EF4-FFF2-40B4-BE49-F238E27FC236}">
              <a16:creationId xmlns:a16="http://schemas.microsoft.com/office/drawing/2014/main" xmlns="" id="{00000000-0008-0000-0100-000038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102" name="shapetype_202" hidden="1">
          <a:extLst>
            <a:ext uri="{FF2B5EF4-FFF2-40B4-BE49-F238E27FC236}">
              <a16:creationId xmlns:a16="http://schemas.microsoft.com/office/drawing/2014/main" xmlns="" id="{00000000-0008-0000-0100-000036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100" name="shapetype_202" hidden="1">
          <a:extLst>
            <a:ext uri="{FF2B5EF4-FFF2-40B4-BE49-F238E27FC236}">
              <a16:creationId xmlns:a16="http://schemas.microsoft.com/office/drawing/2014/main" xmlns="" id="{00000000-0008-0000-0100-000034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098" name="shapetype_202" hidden="1">
          <a:extLst>
            <a:ext uri="{FF2B5EF4-FFF2-40B4-BE49-F238E27FC236}">
              <a16:creationId xmlns:a16="http://schemas.microsoft.com/office/drawing/2014/main" xmlns="" id="{00000000-0008-0000-0100-000032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096" name="shapetype_202" hidden="1">
          <a:extLst>
            <a:ext uri="{FF2B5EF4-FFF2-40B4-BE49-F238E27FC236}">
              <a16:creationId xmlns:a16="http://schemas.microsoft.com/office/drawing/2014/main" xmlns="" id="{00000000-0008-0000-0100-000030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094" name="shapetype_202" hidden="1">
          <a:extLst>
            <a:ext uri="{FF2B5EF4-FFF2-40B4-BE49-F238E27FC236}">
              <a16:creationId xmlns:a16="http://schemas.microsoft.com/office/drawing/2014/main" xmlns="" id="{00000000-0008-0000-0100-00002E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092" name="shapetype_202" hidden="1">
          <a:extLst>
            <a:ext uri="{FF2B5EF4-FFF2-40B4-BE49-F238E27FC236}">
              <a16:creationId xmlns:a16="http://schemas.microsoft.com/office/drawing/2014/main" xmlns="" id="{00000000-0008-0000-0100-00002C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090" name="shapetype_202" hidden="1">
          <a:extLst>
            <a:ext uri="{FF2B5EF4-FFF2-40B4-BE49-F238E27FC236}">
              <a16:creationId xmlns:a16="http://schemas.microsoft.com/office/drawing/2014/main" xmlns="" id="{00000000-0008-0000-0100-00002A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088" name="shapetype_202" hidden="1">
          <a:extLst>
            <a:ext uri="{FF2B5EF4-FFF2-40B4-BE49-F238E27FC236}">
              <a16:creationId xmlns:a16="http://schemas.microsoft.com/office/drawing/2014/main" xmlns="" id="{00000000-0008-0000-0100-000028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086" name="shapetype_202" hidden="1">
          <a:extLst>
            <a:ext uri="{FF2B5EF4-FFF2-40B4-BE49-F238E27FC236}">
              <a16:creationId xmlns:a16="http://schemas.microsoft.com/office/drawing/2014/main" xmlns="" id="{00000000-0008-0000-0100-000026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084" name="shapetype_202" hidden="1">
          <a:extLst>
            <a:ext uri="{FF2B5EF4-FFF2-40B4-BE49-F238E27FC236}">
              <a16:creationId xmlns:a16="http://schemas.microsoft.com/office/drawing/2014/main" xmlns="" id="{00000000-0008-0000-0100-000024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082" name="shapetype_202" hidden="1">
          <a:extLst>
            <a:ext uri="{FF2B5EF4-FFF2-40B4-BE49-F238E27FC236}">
              <a16:creationId xmlns:a16="http://schemas.microsoft.com/office/drawing/2014/main" xmlns="" id="{00000000-0008-0000-0100-000022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080" name="shapetype_202" hidden="1">
          <a:extLst>
            <a:ext uri="{FF2B5EF4-FFF2-40B4-BE49-F238E27FC236}">
              <a16:creationId xmlns:a16="http://schemas.microsoft.com/office/drawing/2014/main" xmlns="" id="{00000000-0008-0000-0100-000020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078" name="shapetype_202" hidden="1">
          <a:extLst>
            <a:ext uri="{FF2B5EF4-FFF2-40B4-BE49-F238E27FC236}">
              <a16:creationId xmlns:a16="http://schemas.microsoft.com/office/drawing/2014/main" xmlns="" id="{00000000-0008-0000-0100-00001E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076" name="shapetype_202" hidden="1">
          <a:extLst>
            <a:ext uri="{FF2B5EF4-FFF2-40B4-BE49-F238E27FC236}">
              <a16:creationId xmlns:a16="http://schemas.microsoft.com/office/drawing/2014/main" xmlns="" id="{00000000-0008-0000-0100-00001C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074" name="shapetype_202" hidden="1">
          <a:extLst>
            <a:ext uri="{FF2B5EF4-FFF2-40B4-BE49-F238E27FC236}">
              <a16:creationId xmlns:a16="http://schemas.microsoft.com/office/drawing/2014/main" xmlns="" id="{00000000-0008-0000-0100-00001A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072" name="shapetype_202" hidden="1">
          <a:extLst>
            <a:ext uri="{FF2B5EF4-FFF2-40B4-BE49-F238E27FC236}">
              <a16:creationId xmlns:a16="http://schemas.microsoft.com/office/drawing/2014/main" xmlns="" id="{00000000-0008-0000-0100-000018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070" name="shapetype_202" hidden="1">
          <a:extLst>
            <a:ext uri="{FF2B5EF4-FFF2-40B4-BE49-F238E27FC236}">
              <a16:creationId xmlns:a16="http://schemas.microsoft.com/office/drawing/2014/main" xmlns="" id="{00000000-0008-0000-0100-000016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068" name="shapetype_202" hidden="1">
          <a:extLst>
            <a:ext uri="{FF2B5EF4-FFF2-40B4-BE49-F238E27FC236}">
              <a16:creationId xmlns:a16="http://schemas.microsoft.com/office/drawing/2014/main" xmlns="" id="{00000000-0008-0000-0100-000014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066" name="shapetype_202" hidden="1">
          <a:extLst>
            <a:ext uri="{FF2B5EF4-FFF2-40B4-BE49-F238E27FC236}">
              <a16:creationId xmlns:a16="http://schemas.microsoft.com/office/drawing/2014/main" xmlns="" id="{00000000-0008-0000-0100-000012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064" name="shapetype_202" hidden="1">
          <a:extLst>
            <a:ext uri="{FF2B5EF4-FFF2-40B4-BE49-F238E27FC236}">
              <a16:creationId xmlns:a16="http://schemas.microsoft.com/office/drawing/2014/main" xmlns="" id="{00000000-0008-0000-0100-000010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062" name="shapetype_202" hidden="1">
          <a:extLst>
            <a:ext uri="{FF2B5EF4-FFF2-40B4-BE49-F238E27FC236}">
              <a16:creationId xmlns:a16="http://schemas.microsoft.com/office/drawing/2014/main" xmlns="" id="{00000000-0008-0000-0100-00000E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060" name="shapetype_202" hidden="1">
          <a:extLst>
            <a:ext uri="{FF2B5EF4-FFF2-40B4-BE49-F238E27FC236}">
              <a16:creationId xmlns:a16="http://schemas.microsoft.com/office/drawing/2014/main" xmlns="" id="{00000000-0008-0000-0100-00000C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058" name="shapetype_202" hidden="1">
          <a:extLst>
            <a:ext uri="{FF2B5EF4-FFF2-40B4-BE49-F238E27FC236}">
              <a16:creationId xmlns:a16="http://schemas.microsoft.com/office/drawing/2014/main" xmlns="" id="{00000000-0008-0000-0100-00000A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056" name="shapetype_202" hidden="1">
          <a:extLst>
            <a:ext uri="{FF2B5EF4-FFF2-40B4-BE49-F238E27FC236}">
              <a16:creationId xmlns:a16="http://schemas.microsoft.com/office/drawing/2014/main" xmlns="" id="{00000000-0008-0000-0100-000008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054" name="shapetype_202" hidden="1">
          <a:extLst>
            <a:ext uri="{FF2B5EF4-FFF2-40B4-BE49-F238E27FC236}">
              <a16:creationId xmlns:a16="http://schemas.microsoft.com/office/drawing/2014/main" xmlns="" id="{00000000-0008-0000-0100-000006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052" name="shapetype_202" hidden="1">
          <a:extLst>
            <a:ext uri="{FF2B5EF4-FFF2-40B4-BE49-F238E27FC236}">
              <a16:creationId xmlns:a16="http://schemas.microsoft.com/office/drawing/2014/main" xmlns="" id="{00000000-0008-0000-0100-000004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11</xdr:col>
      <xdr:colOff>323850</xdr:colOff>
      <xdr:row>48</xdr:row>
      <xdr:rowOff>114300</xdr:rowOff>
    </xdr:to>
    <xdr:sp macro="" textlink="">
      <xdr:nvSpPr>
        <xdr:cNvPr id="2050" name="shapetype_202" hidden="1">
          <a:extLst>
            <a:ext uri="{FF2B5EF4-FFF2-40B4-BE49-F238E27FC236}">
              <a16:creationId xmlns:a16="http://schemas.microsoft.com/office/drawing/2014/main" xmlns="" id="{00000000-0008-0000-0100-000002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80" name="shapetype_202" hidden="1">
          <a:extLst>
            <a:ext uri="{FF2B5EF4-FFF2-40B4-BE49-F238E27FC236}">
              <a16:creationId xmlns:a16="http://schemas.microsoft.com/office/drawing/2014/main" xmlns="" id="{00000000-0008-0000-0200-0000340D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78" name="shapetype_202" hidden="1">
          <a:extLst>
            <a:ext uri="{FF2B5EF4-FFF2-40B4-BE49-F238E27FC236}">
              <a16:creationId xmlns:a16="http://schemas.microsoft.com/office/drawing/2014/main" xmlns="" id="{00000000-0008-0000-0200-0000320D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76" name="shapetype_202" hidden="1">
          <a:extLst>
            <a:ext uri="{FF2B5EF4-FFF2-40B4-BE49-F238E27FC236}">
              <a16:creationId xmlns:a16="http://schemas.microsoft.com/office/drawing/2014/main" xmlns="" id="{00000000-0008-0000-0200-0000300D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74" name="shapetype_202" hidden="1">
          <a:extLst>
            <a:ext uri="{FF2B5EF4-FFF2-40B4-BE49-F238E27FC236}">
              <a16:creationId xmlns:a16="http://schemas.microsoft.com/office/drawing/2014/main" xmlns="" id="{00000000-0008-0000-0200-00002E0D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72" name="shapetype_202" hidden="1">
          <a:extLst>
            <a:ext uri="{FF2B5EF4-FFF2-40B4-BE49-F238E27FC236}">
              <a16:creationId xmlns:a16="http://schemas.microsoft.com/office/drawing/2014/main" xmlns="" id="{00000000-0008-0000-0200-00002C0D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70" name="shapetype_202" hidden="1">
          <a:extLst>
            <a:ext uri="{FF2B5EF4-FFF2-40B4-BE49-F238E27FC236}">
              <a16:creationId xmlns:a16="http://schemas.microsoft.com/office/drawing/2014/main" xmlns="" id="{00000000-0008-0000-0200-00002A0D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68" name="shapetype_202" hidden="1">
          <a:extLst>
            <a:ext uri="{FF2B5EF4-FFF2-40B4-BE49-F238E27FC236}">
              <a16:creationId xmlns:a16="http://schemas.microsoft.com/office/drawing/2014/main" xmlns="" id="{00000000-0008-0000-0200-0000280D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66" name="shapetype_202" hidden="1">
          <a:extLst>
            <a:ext uri="{FF2B5EF4-FFF2-40B4-BE49-F238E27FC236}">
              <a16:creationId xmlns:a16="http://schemas.microsoft.com/office/drawing/2014/main" xmlns="" id="{00000000-0008-0000-0200-0000260D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64" name="shapetype_202" hidden="1">
          <a:extLst>
            <a:ext uri="{FF2B5EF4-FFF2-40B4-BE49-F238E27FC236}">
              <a16:creationId xmlns:a16="http://schemas.microsoft.com/office/drawing/2014/main" xmlns="" id="{00000000-0008-0000-0200-0000240D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62" name="shapetype_202" hidden="1">
          <a:extLst>
            <a:ext uri="{FF2B5EF4-FFF2-40B4-BE49-F238E27FC236}">
              <a16:creationId xmlns:a16="http://schemas.microsoft.com/office/drawing/2014/main" xmlns="" id="{00000000-0008-0000-0200-0000220D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60" name="shapetype_202" hidden="1">
          <a:extLst>
            <a:ext uri="{FF2B5EF4-FFF2-40B4-BE49-F238E27FC236}">
              <a16:creationId xmlns:a16="http://schemas.microsoft.com/office/drawing/2014/main" xmlns="" id="{00000000-0008-0000-0200-0000200D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58" name="shapetype_202" hidden="1">
          <a:extLst>
            <a:ext uri="{FF2B5EF4-FFF2-40B4-BE49-F238E27FC236}">
              <a16:creationId xmlns:a16="http://schemas.microsoft.com/office/drawing/2014/main" xmlns="" id="{00000000-0008-0000-0200-00001E0D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56" name="shapetype_202" hidden="1">
          <a:extLst>
            <a:ext uri="{FF2B5EF4-FFF2-40B4-BE49-F238E27FC236}">
              <a16:creationId xmlns:a16="http://schemas.microsoft.com/office/drawing/2014/main" xmlns="" id="{00000000-0008-0000-0200-00001C0D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54" name="shapetype_202" hidden="1">
          <a:extLst>
            <a:ext uri="{FF2B5EF4-FFF2-40B4-BE49-F238E27FC236}">
              <a16:creationId xmlns:a16="http://schemas.microsoft.com/office/drawing/2014/main" xmlns="" id="{00000000-0008-0000-0200-00001A0D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52" name="shapetype_202" hidden="1">
          <a:extLst>
            <a:ext uri="{FF2B5EF4-FFF2-40B4-BE49-F238E27FC236}">
              <a16:creationId xmlns:a16="http://schemas.microsoft.com/office/drawing/2014/main" xmlns="" id="{00000000-0008-0000-0200-0000180D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50" name="shapetype_202" hidden="1">
          <a:extLst>
            <a:ext uri="{FF2B5EF4-FFF2-40B4-BE49-F238E27FC236}">
              <a16:creationId xmlns:a16="http://schemas.microsoft.com/office/drawing/2014/main" xmlns="" id="{00000000-0008-0000-0200-0000160D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48" name="shapetype_202" hidden="1">
          <a:extLst>
            <a:ext uri="{FF2B5EF4-FFF2-40B4-BE49-F238E27FC236}">
              <a16:creationId xmlns:a16="http://schemas.microsoft.com/office/drawing/2014/main" xmlns="" id="{00000000-0008-0000-0200-0000140D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46" name="shapetype_202" hidden="1">
          <a:extLst>
            <a:ext uri="{FF2B5EF4-FFF2-40B4-BE49-F238E27FC236}">
              <a16:creationId xmlns:a16="http://schemas.microsoft.com/office/drawing/2014/main" xmlns="" id="{00000000-0008-0000-0200-0000120D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44" name="shapetype_202" hidden="1">
          <a:extLst>
            <a:ext uri="{FF2B5EF4-FFF2-40B4-BE49-F238E27FC236}">
              <a16:creationId xmlns:a16="http://schemas.microsoft.com/office/drawing/2014/main" xmlns="" id="{00000000-0008-0000-0200-0000100D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42" name="shapetype_202" hidden="1">
          <a:extLst>
            <a:ext uri="{FF2B5EF4-FFF2-40B4-BE49-F238E27FC236}">
              <a16:creationId xmlns:a16="http://schemas.microsoft.com/office/drawing/2014/main" xmlns="" id="{00000000-0008-0000-0200-00000E0D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40" name="shapetype_202" hidden="1">
          <a:extLst>
            <a:ext uri="{FF2B5EF4-FFF2-40B4-BE49-F238E27FC236}">
              <a16:creationId xmlns:a16="http://schemas.microsoft.com/office/drawing/2014/main" xmlns="" id="{00000000-0008-0000-0200-00000C0D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38" name="shapetype_202" hidden="1">
          <a:extLst>
            <a:ext uri="{FF2B5EF4-FFF2-40B4-BE49-F238E27FC236}">
              <a16:creationId xmlns:a16="http://schemas.microsoft.com/office/drawing/2014/main" xmlns="" id="{00000000-0008-0000-0200-00000A0D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36" name="shapetype_202" hidden="1">
          <a:extLst>
            <a:ext uri="{FF2B5EF4-FFF2-40B4-BE49-F238E27FC236}">
              <a16:creationId xmlns:a16="http://schemas.microsoft.com/office/drawing/2014/main" xmlns="" id="{00000000-0008-0000-0200-0000080D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34" name="shapetype_202" hidden="1">
          <a:extLst>
            <a:ext uri="{FF2B5EF4-FFF2-40B4-BE49-F238E27FC236}">
              <a16:creationId xmlns:a16="http://schemas.microsoft.com/office/drawing/2014/main" xmlns="" id="{00000000-0008-0000-0200-0000060D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32" name="shapetype_202" hidden="1">
          <a:extLst>
            <a:ext uri="{FF2B5EF4-FFF2-40B4-BE49-F238E27FC236}">
              <a16:creationId xmlns:a16="http://schemas.microsoft.com/office/drawing/2014/main" xmlns="" id="{00000000-0008-0000-0200-0000040D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30" name="shapetype_202" hidden="1">
          <a:extLst>
            <a:ext uri="{FF2B5EF4-FFF2-40B4-BE49-F238E27FC236}">
              <a16:creationId xmlns:a16="http://schemas.microsoft.com/office/drawing/2014/main" xmlns="" id="{00000000-0008-0000-0200-0000020D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28" name="shapetype_202" hidden="1">
          <a:extLst>
            <a:ext uri="{FF2B5EF4-FFF2-40B4-BE49-F238E27FC236}">
              <a16:creationId xmlns:a16="http://schemas.microsoft.com/office/drawing/2014/main" xmlns="" id="{00000000-0008-0000-0200-0000000D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26" name="shapetype_202" hidden="1">
          <a:extLst>
            <a:ext uri="{FF2B5EF4-FFF2-40B4-BE49-F238E27FC236}">
              <a16:creationId xmlns:a16="http://schemas.microsoft.com/office/drawing/2014/main" xmlns="" id="{00000000-0008-0000-0200-0000FE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24" name="shapetype_202" hidden="1">
          <a:extLst>
            <a:ext uri="{FF2B5EF4-FFF2-40B4-BE49-F238E27FC236}">
              <a16:creationId xmlns:a16="http://schemas.microsoft.com/office/drawing/2014/main" xmlns="" id="{00000000-0008-0000-0200-0000FC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22" name="shapetype_202" hidden="1">
          <a:extLst>
            <a:ext uri="{FF2B5EF4-FFF2-40B4-BE49-F238E27FC236}">
              <a16:creationId xmlns:a16="http://schemas.microsoft.com/office/drawing/2014/main" xmlns="" id="{00000000-0008-0000-0200-0000FA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20" name="shapetype_202" hidden="1">
          <a:extLst>
            <a:ext uri="{FF2B5EF4-FFF2-40B4-BE49-F238E27FC236}">
              <a16:creationId xmlns:a16="http://schemas.microsoft.com/office/drawing/2014/main" xmlns="" id="{00000000-0008-0000-0200-0000F8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18" name="shapetype_202" hidden="1">
          <a:extLst>
            <a:ext uri="{FF2B5EF4-FFF2-40B4-BE49-F238E27FC236}">
              <a16:creationId xmlns:a16="http://schemas.microsoft.com/office/drawing/2014/main" xmlns="" id="{00000000-0008-0000-0200-0000F6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16" name="shapetype_202" hidden="1">
          <a:extLst>
            <a:ext uri="{FF2B5EF4-FFF2-40B4-BE49-F238E27FC236}">
              <a16:creationId xmlns:a16="http://schemas.microsoft.com/office/drawing/2014/main" xmlns="" id="{00000000-0008-0000-0200-0000F4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14" name="shapetype_202" hidden="1">
          <a:extLst>
            <a:ext uri="{FF2B5EF4-FFF2-40B4-BE49-F238E27FC236}">
              <a16:creationId xmlns:a16="http://schemas.microsoft.com/office/drawing/2014/main" xmlns="" id="{00000000-0008-0000-0200-0000F2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12" name="shapetype_202" hidden="1">
          <a:extLst>
            <a:ext uri="{FF2B5EF4-FFF2-40B4-BE49-F238E27FC236}">
              <a16:creationId xmlns:a16="http://schemas.microsoft.com/office/drawing/2014/main" xmlns="" id="{00000000-0008-0000-0200-0000F0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10" name="shapetype_202" hidden="1">
          <a:extLst>
            <a:ext uri="{FF2B5EF4-FFF2-40B4-BE49-F238E27FC236}">
              <a16:creationId xmlns:a16="http://schemas.microsoft.com/office/drawing/2014/main" xmlns="" id="{00000000-0008-0000-0200-0000EE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08" name="shapetype_202" hidden="1">
          <a:extLst>
            <a:ext uri="{FF2B5EF4-FFF2-40B4-BE49-F238E27FC236}">
              <a16:creationId xmlns:a16="http://schemas.microsoft.com/office/drawing/2014/main" xmlns="" id="{00000000-0008-0000-0200-0000EC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06" name="shapetype_202" hidden="1">
          <a:extLst>
            <a:ext uri="{FF2B5EF4-FFF2-40B4-BE49-F238E27FC236}">
              <a16:creationId xmlns:a16="http://schemas.microsoft.com/office/drawing/2014/main" xmlns="" id="{00000000-0008-0000-0200-0000EA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04" name="shapetype_202" hidden="1">
          <a:extLst>
            <a:ext uri="{FF2B5EF4-FFF2-40B4-BE49-F238E27FC236}">
              <a16:creationId xmlns:a16="http://schemas.microsoft.com/office/drawing/2014/main" xmlns="" id="{00000000-0008-0000-0200-0000E8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02" name="shapetype_202" hidden="1">
          <a:extLst>
            <a:ext uri="{FF2B5EF4-FFF2-40B4-BE49-F238E27FC236}">
              <a16:creationId xmlns:a16="http://schemas.microsoft.com/office/drawing/2014/main" xmlns="" id="{00000000-0008-0000-0200-0000E6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300" name="shapetype_202" hidden="1">
          <a:extLst>
            <a:ext uri="{FF2B5EF4-FFF2-40B4-BE49-F238E27FC236}">
              <a16:creationId xmlns:a16="http://schemas.microsoft.com/office/drawing/2014/main" xmlns="" id="{00000000-0008-0000-0200-0000E4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98" name="shapetype_202" hidden="1">
          <a:extLst>
            <a:ext uri="{FF2B5EF4-FFF2-40B4-BE49-F238E27FC236}">
              <a16:creationId xmlns:a16="http://schemas.microsoft.com/office/drawing/2014/main" xmlns="" id="{00000000-0008-0000-0200-0000E2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96" name="shapetype_202" hidden="1">
          <a:extLst>
            <a:ext uri="{FF2B5EF4-FFF2-40B4-BE49-F238E27FC236}">
              <a16:creationId xmlns:a16="http://schemas.microsoft.com/office/drawing/2014/main" xmlns="" id="{00000000-0008-0000-0200-0000E0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94" name="shapetype_202" hidden="1">
          <a:extLst>
            <a:ext uri="{FF2B5EF4-FFF2-40B4-BE49-F238E27FC236}">
              <a16:creationId xmlns:a16="http://schemas.microsoft.com/office/drawing/2014/main" xmlns="" id="{00000000-0008-0000-0200-0000DE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92" name="shapetype_202" hidden="1">
          <a:extLst>
            <a:ext uri="{FF2B5EF4-FFF2-40B4-BE49-F238E27FC236}">
              <a16:creationId xmlns:a16="http://schemas.microsoft.com/office/drawing/2014/main" xmlns="" id="{00000000-0008-0000-0200-0000DC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90" name="shapetype_202" hidden="1">
          <a:extLst>
            <a:ext uri="{FF2B5EF4-FFF2-40B4-BE49-F238E27FC236}">
              <a16:creationId xmlns:a16="http://schemas.microsoft.com/office/drawing/2014/main" xmlns="" id="{00000000-0008-0000-0200-0000DA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88" name="shapetype_202" hidden="1">
          <a:extLst>
            <a:ext uri="{FF2B5EF4-FFF2-40B4-BE49-F238E27FC236}">
              <a16:creationId xmlns:a16="http://schemas.microsoft.com/office/drawing/2014/main" xmlns="" id="{00000000-0008-0000-0200-0000D8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86" name="shapetype_202" hidden="1">
          <a:extLst>
            <a:ext uri="{FF2B5EF4-FFF2-40B4-BE49-F238E27FC236}">
              <a16:creationId xmlns:a16="http://schemas.microsoft.com/office/drawing/2014/main" xmlns="" id="{00000000-0008-0000-0200-0000D6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84" name="shapetype_202" hidden="1">
          <a:extLst>
            <a:ext uri="{FF2B5EF4-FFF2-40B4-BE49-F238E27FC236}">
              <a16:creationId xmlns:a16="http://schemas.microsoft.com/office/drawing/2014/main" xmlns="" id="{00000000-0008-0000-0200-0000D4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82" name="shapetype_202" hidden="1">
          <a:extLst>
            <a:ext uri="{FF2B5EF4-FFF2-40B4-BE49-F238E27FC236}">
              <a16:creationId xmlns:a16="http://schemas.microsoft.com/office/drawing/2014/main" xmlns="" id="{00000000-0008-0000-0200-0000D2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80" name="shapetype_202" hidden="1">
          <a:extLst>
            <a:ext uri="{FF2B5EF4-FFF2-40B4-BE49-F238E27FC236}">
              <a16:creationId xmlns:a16="http://schemas.microsoft.com/office/drawing/2014/main" xmlns="" id="{00000000-0008-0000-0200-0000D0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78" name="shapetype_202" hidden="1">
          <a:extLst>
            <a:ext uri="{FF2B5EF4-FFF2-40B4-BE49-F238E27FC236}">
              <a16:creationId xmlns:a16="http://schemas.microsoft.com/office/drawing/2014/main" xmlns="" id="{00000000-0008-0000-0200-0000CE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76" name="shapetype_202" hidden="1">
          <a:extLst>
            <a:ext uri="{FF2B5EF4-FFF2-40B4-BE49-F238E27FC236}">
              <a16:creationId xmlns:a16="http://schemas.microsoft.com/office/drawing/2014/main" xmlns="" id="{00000000-0008-0000-0200-0000CC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74" name="shapetype_202" hidden="1">
          <a:extLst>
            <a:ext uri="{FF2B5EF4-FFF2-40B4-BE49-F238E27FC236}">
              <a16:creationId xmlns:a16="http://schemas.microsoft.com/office/drawing/2014/main" xmlns="" id="{00000000-0008-0000-0200-0000CA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72" name="shapetype_202" hidden="1">
          <a:extLst>
            <a:ext uri="{FF2B5EF4-FFF2-40B4-BE49-F238E27FC236}">
              <a16:creationId xmlns:a16="http://schemas.microsoft.com/office/drawing/2014/main" xmlns="" id="{00000000-0008-0000-0200-0000C8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70" name="shapetype_202" hidden="1">
          <a:extLst>
            <a:ext uri="{FF2B5EF4-FFF2-40B4-BE49-F238E27FC236}">
              <a16:creationId xmlns:a16="http://schemas.microsoft.com/office/drawing/2014/main" xmlns="" id="{00000000-0008-0000-0200-0000C6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68" name="shapetype_202" hidden="1">
          <a:extLst>
            <a:ext uri="{FF2B5EF4-FFF2-40B4-BE49-F238E27FC236}">
              <a16:creationId xmlns:a16="http://schemas.microsoft.com/office/drawing/2014/main" xmlns="" id="{00000000-0008-0000-0200-0000C4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66" name="shapetype_202" hidden="1">
          <a:extLst>
            <a:ext uri="{FF2B5EF4-FFF2-40B4-BE49-F238E27FC236}">
              <a16:creationId xmlns:a16="http://schemas.microsoft.com/office/drawing/2014/main" xmlns="" id="{00000000-0008-0000-0200-0000C2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64" name="shapetype_202" hidden="1">
          <a:extLst>
            <a:ext uri="{FF2B5EF4-FFF2-40B4-BE49-F238E27FC236}">
              <a16:creationId xmlns:a16="http://schemas.microsoft.com/office/drawing/2014/main" xmlns="" id="{00000000-0008-0000-0200-0000C0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62" name="shapetype_202" hidden="1">
          <a:extLst>
            <a:ext uri="{FF2B5EF4-FFF2-40B4-BE49-F238E27FC236}">
              <a16:creationId xmlns:a16="http://schemas.microsoft.com/office/drawing/2014/main" xmlns="" id="{00000000-0008-0000-0200-0000BE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60" name="shapetype_202" hidden="1">
          <a:extLst>
            <a:ext uri="{FF2B5EF4-FFF2-40B4-BE49-F238E27FC236}">
              <a16:creationId xmlns:a16="http://schemas.microsoft.com/office/drawing/2014/main" xmlns="" id="{00000000-0008-0000-0200-0000BC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58" name="shapetype_202" hidden="1">
          <a:extLst>
            <a:ext uri="{FF2B5EF4-FFF2-40B4-BE49-F238E27FC236}">
              <a16:creationId xmlns:a16="http://schemas.microsoft.com/office/drawing/2014/main" xmlns="" id="{00000000-0008-0000-0200-0000BA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56" name="shapetype_202" hidden="1">
          <a:extLst>
            <a:ext uri="{FF2B5EF4-FFF2-40B4-BE49-F238E27FC236}">
              <a16:creationId xmlns:a16="http://schemas.microsoft.com/office/drawing/2014/main" xmlns="" id="{00000000-0008-0000-0200-0000B8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54" name="shapetype_202" hidden="1">
          <a:extLst>
            <a:ext uri="{FF2B5EF4-FFF2-40B4-BE49-F238E27FC236}">
              <a16:creationId xmlns:a16="http://schemas.microsoft.com/office/drawing/2014/main" xmlns="" id="{00000000-0008-0000-0200-0000B6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52" name="shapetype_202" hidden="1">
          <a:extLst>
            <a:ext uri="{FF2B5EF4-FFF2-40B4-BE49-F238E27FC236}">
              <a16:creationId xmlns:a16="http://schemas.microsoft.com/office/drawing/2014/main" xmlns="" id="{00000000-0008-0000-0200-0000B4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50" name="shapetype_202" hidden="1">
          <a:extLst>
            <a:ext uri="{FF2B5EF4-FFF2-40B4-BE49-F238E27FC236}">
              <a16:creationId xmlns:a16="http://schemas.microsoft.com/office/drawing/2014/main" xmlns="" id="{00000000-0008-0000-0200-0000B2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48" name="shapetype_202" hidden="1">
          <a:extLst>
            <a:ext uri="{FF2B5EF4-FFF2-40B4-BE49-F238E27FC236}">
              <a16:creationId xmlns:a16="http://schemas.microsoft.com/office/drawing/2014/main" xmlns="" id="{00000000-0008-0000-0200-0000B0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46" name="shapetype_202" hidden="1">
          <a:extLst>
            <a:ext uri="{FF2B5EF4-FFF2-40B4-BE49-F238E27FC236}">
              <a16:creationId xmlns:a16="http://schemas.microsoft.com/office/drawing/2014/main" xmlns="" id="{00000000-0008-0000-0200-0000AE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44" name="shapetype_202" hidden="1">
          <a:extLst>
            <a:ext uri="{FF2B5EF4-FFF2-40B4-BE49-F238E27FC236}">
              <a16:creationId xmlns:a16="http://schemas.microsoft.com/office/drawing/2014/main" xmlns="" id="{00000000-0008-0000-0200-0000AC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42" name="shapetype_202" hidden="1">
          <a:extLst>
            <a:ext uri="{FF2B5EF4-FFF2-40B4-BE49-F238E27FC236}">
              <a16:creationId xmlns:a16="http://schemas.microsoft.com/office/drawing/2014/main" xmlns="" id="{00000000-0008-0000-0200-0000AA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40" name="shapetype_202" hidden="1">
          <a:extLst>
            <a:ext uri="{FF2B5EF4-FFF2-40B4-BE49-F238E27FC236}">
              <a16:creationId xmlns:a16="http://schemas.microsoft.com/office/drawing/2014/main" xmlns="" id="{00000000-0008-0000-0200-0000A8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38" name="shapetype_202" hidden="1">
          <a:extLst>
            <a:ext uri="{FF2B5EF4-FFF2-40B4-BE49-F238E27FC236}">
              <a16:creationId xmlns:a16="http://schemas.microsoft.com/office/drawing/2014/main" xmlns="" id="{00000000-0008-0000-0200-0000A6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36" name="shapetype_202" hidden="1">
          <a:extLst>
            <a:ext uri="{FF2B5EF4-FFF2-40B4-BE49-F238E27FC236}">
              <a16:creationId xmlns:a16="http://schemas.microsoft.com/office/drawing/2014/main" xmlns="" id="{00000000-0008-0000-0200-0000A4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34" name="shapetype_202" hidden="1">
          <a:extLst>
            <a:ext uri="{FF2B5EF4-FFF2-40B4-BE49-F238E27FC236}">
              <a16:creationId xmlns:a16="http://schemas.microsoft.com/office/drawing/2014/main" xmlns="" id="{00000000-0008-0000-0200-0000A2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32" name="shapetype_202" hidden="1">
          <a:extLst>
            <a:ext uri="{FF2B5EF4-FFF2-40B4-BE49-F238E27FC236}">
              <a16:creationId xmlns:a16="http://schemas.microsoft.com/office/drawing/2014/main" xmlns="" id="{00000000-0008-0000-0200-0000A0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30" name="shapetype_202" hidden="1">
          <a:extLst>
            <a:ext uri="{FF2B5EF4-FFF2-40B4-BE49-F238E27FC236}">
              <a16:creationId xmlns:a16="http://schemas.microsoft.com/office/drawing/2014/main" xmlns="" id="{00000000-0008-0000-0200-00009E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28" name="shapetype_202" hidden="1">
          <a:extLst>
            <a:ext uri="{FF2B5EF4-FFF2-40B4-BE49-F238E27FC236}">
              <a16:creationId xmlns:a16="http://schemas.microsoft.com/office/drawing/2014/main" xmlns="" id="{00000000-0008-0000-0200-00009C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26" name="shapetype_202" hidden="1">
          <a:extLst>
            <a:ext uri="{FF2B5EF4-FFF2-40B4-BE49-F238E27FC236}">
              <a16:creationId xmlns:a16="http://schemas.microsoft.com/office/drawing/2014/main" xmlns="" id="{00000000-0008-0000-0200-00009A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24" name="shapetype_202" hidden="1">
          <a:extLst>
            <a:ext uri="{FF2B5EF4-FFF2-40B4-BE49-F238E27FC236}">
              <a16:creationId xmlns:a16="http://schemas.microsoft.com/office/drawing/2014/main" xmlns="" id="{00000000-0008-0000-0200-000098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22" name="shapetype_202" hidden="1">
          <a:extLst>
            <a:ext uri="{FF2B5EF4-FFF2-40B4-BE49-F238E27FC236}">
              <a16:creationId xmlns:a16="http://schemas.microsoft.com/office/drawing/2014/main" xmlns="" id="{00000000-0008-0000-0200-000096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20" name="shapetype_202" hidden="1">
          <a:extLst>
            <a:ext uri="{FF2B5EF4-FFF2-40B4-BE49-F238E27FC236}">
              <a16:creationId xmlns:a16="http://schemas.microsoft.com/office/drawing/2014/main" xmlns="" id="{00000000-0008-0000-0200-000094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18" name="shapetype_202" hidden="1">
          <a:extLst>
            <a:ext uri="{FF2B5EF4-FFF2-40B4-BE49-F238E27FC236}">
              <a16:creationId xmlns:a16="http://schemas.microsoft.com/office/drawing/2014/main" xmlns="" id="{00000000-0008-0000-0200-000092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16" name="shapetype_202" hidden="1">
          <a:extLst>
            <a:ext uri="{FF2B5EF4-FFF2-40B4-BE49-F238E27FC236}">
              <a16:creationId xmlns:a16="http://schemas.microsoft.com/office/drawing/2014/main" xmlns="" id="{00000000-0008-0000-0200-000090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14" name="shapetype_202" hidden="1">
          <a:extLst>
            <a:ext uri="{FF2B5EF4-FFF2-40B4-BE49-F238E27FC236}">
              <a16:creationId xmlns:a16="http://schemas.microsoft.com/office/drawing/2014/main" xmlns="" id="{00000000-0008-0000-0200-00008E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12" name="shapetype_202" hidden="1">
          <a:extLst>
            <a:ext uri="{FF2B5EF4-FFF2-40B4-BE49-F238E27FC236}">
              <a16:creationId xmlns:a16="http://schemas.microsoft.com/office/drawing/2014/main" xmlns="" id="{00000000-0008-0000-0200-00008C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10" name="shapetype_202" hidden="1">
          <a:extLst>
            <a:ext uri="{FF2B5EF4-FFF2-40B4-BE49-F238E27FC236}">
              <a16:creationId xmlns:a16="http://schemas.microsoft.com/office/drawing/2014/main" xmlns="" id="{00000000-0008-0000-0200-00008A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08" name="shapetype_202" hidden="1">
          <a:extLst>
            <a:ext uri="{FF2B5EF4-FFF2-40B4-BE49-F238E27FC236}">
              <a16:creationId xmlns:a16="http://schemas.microsoft.com/office/drawing/2014/main" xmlns="" id="{00000000-0008-0000-0200-000088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06" name="shapetype_202" hidden="1">
          <a:extLst>
            <a:ext uri="{FF2B5EF4-FFF2-40B4-BE49-F238E27FC236}">
              <a16:creationId xmlns:a16="http://schemas.microsoft.com/office/drawing/2014/main" xmlns="" id="{00000000-0008-0000-0200-000086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04" name="shapetype_202" hidden="1">
          <a:extLst>
            <a:ext uri="{FF2B5EF4-FFF2-40B4-BE49-F238E27FC236}">
              <a16:creationId xmlns:a16="http://schemas.microsoft.com/office/drawing/2014/main" xmlns="" id="{00000000-0008-0000-0200-000084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02" name="shapetype_202" hidden="1">
          <a:extLst>
            <a:ext uri="{FF2B5EF4-FFF2-40B4-BE49-F238E27FC236}">
              <a16:creationId xmlns:a16="http://schemas.microsoft.com/office/drawing/2014/main" xmlns="" id="{00000000-0008-0000-0200-000082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200" name="shapetype_202" hidden="1">
          <a:extLst>
            <a:ext uri="{FF2B5EF4-FFF2-40B4-BE49-F238E27FC236}">
              <a16:creationId xmlns:a16="http://schemas.microsoft.com/office/drawing/2014/main" xmlns="" id="{00000000-0008-0000-0200-000080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98" name="shapetype_202" hidden="1">
          <a:extLst>
            <a:ext uri="{FF2B5EF4-FFF2-40B4-BE49-F238E27FC236}">
              <a16:creationId xmlns:a16="http://schemas.microsoft.com/office/drawing/2014/main" xmlns="" id="{00000000-0008-0000-0200-00007E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96" name="shapetype_202" hidden="1">
          <a:extLst>
            <a:ext uri="{FF2B5EF4-FFF2-40B4-BE49-F238E27FC236}">
              <a16:creationId xmlns:a16="http://schemas.microsoft.com/office/drawing/2014/main" xmlns="" id="{00000000-0008-0000-0200-00007C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94" name="shapetype_202" hidden="1">
          <a:extLst>
            <a:ext uri="{FF2B5EF4-FFF2-40B4-BE49-F238E27FC236}">
              <a16:creationId xmlns:a16="http://schemas.microsoft.com/office/drawing/2014/main" xmlns="" id="{00000000-0008-0000-0200-00007A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92" name="shapetype_202" hidden="1">
          <a:extLst>
            <a:ext uri="{FF2B5EF4-FFF2-40B4-BE49-F238E27FC236}">
              <a16:creationId xmlns:a16="http://schemas.microsoft.com/office/drawing/2014/main" xmlns="" id="{00000000-0008-0000-0200-000078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90" name="shapetype_202" hidden="1">
          <a:extLst>
            <a:ext uri="{FF2B5EF4-FFF2-40B4-BE49-F238E27FC236}">
              <a16:creationId xmlns:a16="http://schemas.microsoft.com/office/drawing/2014/main" xmlns="" id="{00000000-0008-0000-0200-000076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88" name="shapetype_202" hidden="1">
          <a:extLst>
            <a:ext uri="{FF2B5EF4-FFF2-40B4-BE49-F238E27FC236}">
              <a16:creationId xmlns:a16="http://schemas.microsoft.com/office/drawing/2014/main" xmlns="" id="{00000000-0008-0000-0200-000074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86" name="shapetype_202" hidden="1">
          <a:extLst>
            <a:ext uri="{FF2B5EF4-FFF2-40B4-BE49-F238E27FC236}">
              <a16:creationId xmlns:a16="http://schemas.microsoft.com/office/drawing/2014/main" xmlns="" id="{00000000-0008-0000-0200-000072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84" name="shapetype_202" hidden="1">
          <a:extLst>
            <a:ext uri="{FF2B5EF4-FFF2-40B4-BE49-F238E27FC236}">
              <a16:creationId xmlns:a16="http://schemas.microsoft.com/office/drawing/2014/main" xmlns="" id="{00000000-0008-0000-0200-000070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82" name="shapetype_202" hidden="1">
          <a:extLst>
            <a:ext uri="{FF2B5EF4-FFF2-40B4-BE49-F238E27FC236}">
              <a16:creationId xmlns:a16="http://schemas.microsoft.com/office/drawing/2014/main" xmlns="" id="{00000000-0008-0000-0200-00006E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80" name="shapetype_202" hidden="1">
          <a:extLst>
            <a:ext uri="{FF2B5EF4-FFF2-40B4-BE49-F238E27FC236}">
              <a16:creationId xmlns:a16="http://schemas.microsoft.com/office/drawing/2014/main" xmlns="" id="{00000000-0008-0000-0200-00006C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78" name="shapetype_202" hidden="1">
          <a:extLst>
            <a:ext uri="{FF2B5EF4-FFF2-40B4-BE49-F238E27FC236}">
              <a16:creationId xmlns:a16="http://schemas.microsoft.com/office/drawing/2014/main" xmlns="" id="{00000000-0008-0000-0200-00006A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76" name="shapetype_202" hidden="1">
          <a:extLst>
            <a:ext uri="{FF2B5EF4-FFF2-40B4-BE49-F238E27FC236}">
              <a16:creationId xmlns:a16="http://schemas.microsoft.com/office/drawing/2014/main" xmlns="" id="{00000000-0008-0000-0200-000068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74" name="shapetype_202" hidden="1">
          <a:extLst>
            <a:ext uri="{FF2B5EF4-FFF2-40B4-BE49-F238E27FC236}">
              <a16:creationId xmlns:a16="http://schemas.microsoft.com/office/drawing/2014/main" xmlns="" id="{00000000-0008-0000-0200-000066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72" name="shapetype_202" hidden="1">
          <a:extLst>
            <a:ext uri="{FF2B5EF4-FFF2-40B4-BE49-F238E27FC236}">
              <a16:creationId xmlns:a16="http://schemas.microsoft.com/office/drawing/2014/main" xmlns="" id="{00000000-0008-0000-0200-000064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70" name="shapetype_202" hidden="1">
          <a:extLst>
            <a:ext uri="{FF2B5EF4-FFF2-40B4-BE49-F238E27FC236}">
              <a16:creationId xmlns:a16="http://schemas.microsoft.com/office/drawing/2014/main" xmlns="" id="{00000000-0008-0000-0200-000062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68" name="shapetype_202" hidden="1">
          <a:extLst>
            <a:ext uri="{FF2B5EF4-FFF2-40B4-BE49-F238E27FC236}">
              <a16:creationId xmlns:a16="http://schemas.microsoft.com/office/drawing/2014/main" xmlns="" id="{00000000-0008-0000-0200-000060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66" name="shapetype_202" hidden="1">
          <a:extLst>
            <a:ext uri="{FF2B5EF4-FFF2-40B4-BE49-F238E27FC236}">
              <a16:creationId xmlns:a16="http://schemas.microsoft.com/office/drawing/2014/main" xmlns="" id="{00000000-0008-0000-0200-00005E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64" name="shapetype_202" hidden="1">
          <a:extLst>
            <a:ext uri="{FF2B5EF4-FFF2-40B4-BE49-F238E27FC236}">
              <a16:creationId xmlns:a16="http://schemas.microsoft.com/office/drawing/2014/main" xmlns="" id="{00000000-0008-0000-0200-00005C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62" name="shapetype_202" hidden="1">
          <a:extLst>
            <a:ext uri="{FF2B5EF4-FFF2-40B4-BE49-F238E27FC236}">
              <a16:creationId xmlns:a16="http://schemas.microsoft.com/office/drawing/2014/main" xmlns="" id="{00000000-0008-0000-0200-00005A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60" name="shapetype_202" hidden="1">
          <a:extLst>
            <a:ext uri="{FF2B5EF4-FFF2-40B4-BE49-F238E27FC236}">
              <a16:creationId xmlns:a16="http://schemas.microsoft.com/office/drawing/2014/main" xmlns="" id="{00000000-0008-0000-0200-000058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58" name="shapetype_202" hidden="1">
          <a:extLst>
            <a:ext uri="{FF2B5EF4-FFF2-40B4-BE49-F238E27FC236}">
              <a16:creationId xmlns:a16="http://schemas.microsoft.com/office/drawing/2014/main" xmlns="" id="{00000000-0008-0000-0200-000056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56" name="shapetype_202" hidden="1">
          <a:extLst>
            <a:ext uri="{FF2B5EF4-FFF2-40B4-BE49-F238E27FC236}">
              <a16:creationId xmlns:a16="http://schemas.microsoft.com/office/drawing/2014/main" xmlns="" id="{00000000-0008-0000-0200-000054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54" name="shapetype_202" hidden="1">
          <a:extLst>
            <a:ext uri="{FF2B5EF4-FFF2-40B4-BE49-F238E27FC236}">
              <a16:creationId xmlns:a16="http://schemas.microsoft.com/office/drawing/2014/main" xmlns="" id="{00000000-0008-0000-0200-000052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52" name="shapetype_202" hidden="1">
          <a:extLst>
            <a:ext uri="{FF2B5EF4-FFF2-40B4-BE49-F238E27FC236}">
              <a16:creationId xmlns:a16="http://schemas.microsoft.com/office/drawing/2014/main" xmlns="" id="{00000000-0008-0000-0200-000050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50" name="shapetype_202" hidden="1">
          <a:extLst>
            <a:ext uri="{FF2B5EF4-FFF2-40B4-BE49-F238E27FC236}">
              <a16:creationId xmlns:a16="http://schemas.microsoft.com/office/drawing/2014/main" xmlns="" id="{00000000-0008-0000-0200-00004E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48" name="shapetype_202" hidden="1">
          <a:extLst>
            <a:ext uri="{FF2B5EF4-FFF2-40B4-BE49-F238E27FC236}">
              <a16:creationId xmlns:a16="http://schemas.microsoft.com/office/drawing/2014/main" xmlns="" id="{00000000-0008-0000-0200-00004C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46" name="shapetype_202" hidden="1">
          <a:extLst>
            <a:ext uri="{FF2B5EF4-FFF2-40B4-BE49-F238E27FC236}">
              <a16:creationId xmlns:a16="http://schemas.microsoft.com/office/drawing/2014/main" xmlns="" id="{00000000-0008-0000-0200-00004A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44" name="shapetype_202" hidden="1">
          <a:extLst>
            <a:ext uri="{FF2B5EF4-FFF2-40B4-BE49-F238E27FC236}">
              <a16:creationId xmlns:a16="http://schemas.microsoft.com/office/drawing/2014/main" xmlns="" id="{00000000-0008-0000-0200-000048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42" name="shapetype_202" hidden="1">
          <a:extLst>
            <a:ext uri="{FF2B5EF4-FFF2-40B4-BE49-F238E27FC236}">
              <a16:creationId xmlns:a16="http://schemas.microsoft.com/office/drawing/2014/main" xmlns="" id="{00000000-0008-0000-0200-000046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40" name="shapetype_202" hidden="1">
          <a:extLst>
            <a:ext uri="{FF2B5EF4-FFF2-40B4-BE49-F238E27FC236}">
              <a16:creationId xmlns:a16="http://schemas.microsoft.com/office/drawing/2014/main" xmlns="" id="{00000000-0008-0000-0200-000044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38" name="shapetype_202" hidden="1">
          <a:extLst>
            <a:ext uri="{FF2B5EF4-FFF2-40B4-BE49-F238E27FC236}">
              <a16:creationId xmlns:a16="http://schemas.microsoft.com/office/drawing/2014/main" xmlns="" id="{00000000-0008-0000-0200-000042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36" name="shapetype_202" hidden="1">
          <a:extLst>
            <a:ext uri="{FF2B5EF4-FFF2-40B4-BE49-F238E27FC236}">
              <a16:creationId xmlns:a16="http://schemas.microsoft.com/office/drawing/2014/main" xmlns="" id="{00000000-0008-0000-0200-000040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34" name="shapetype_202" hidden="1">
          <a:extLst>
            <a:ext uri="{FF2B5EF4-FFF2-40B4-BE49-F238E27FC236}">
              <a16:creationId xmlns:a16="http://schemas.microsoft.com/office/drawing/2014/main" xmlns="" id="{00000000-0008-0000-0200-00003E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32" name="shapetype_202" hidden="1">
          <a:extLst>
            <a:ext uri="{FF2B5EF4-FFF2-40B4-BE49-F238E27FC236}">
              <a16:creationId xmlns:a16="http://schemas.microsoft.com/office/drawing/2014/main" xmlns="" id="{00000000-0008-0000-0200-00003C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30" name="shapetype_202" hidden="1">
          <a:extLst>
            <a:ext uri="{FF2B5EF4-FFF2-40B4-BE49-F238E27FC236}">
              <a16:creationId xmlns:a16="http://schemas.microsoft.com/office/drawing/2014/main" xmlns="" id="{00000000-0008-0000-0200-00003A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28" name="shapetype_202" hidden="1">
          <a:extLst>
            <a:ext uri="{FF2B5EF4-FFF2-40B4-BE49-F238E27FC236}">
              <a16:creationId xmlns:a16="http://schemas.microsoft.com/office/drawing/2014/main" xmlns="" id="{00000000-0008-0000-0200-000038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26" name="shapetype_202" hidden="1">
          <a:extLst>
            <a:ext uri="{FF2B5EF4-FFF2-40B4-BE49-F238E27FC236}">
              <a16:creationId xmlns:a16="http://schemas.microsoft.com/office/drawing/2014/main" xmlns="" id="{00000000-0008-0000-0200-000036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24" name="shapetype_202" hidden="1">
          <a:extLst>
            <a:ext uri="{FF2B5EF4-FFF2-40B4-BE49-F238E27FC236}">
              <a16:creationId xmlns:a16="http://schemas.microsoft.com/office/drawing/2014/main" xmlns="" id="{00000000-0008-0000-0200-000034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22" name="shapetype_202" hidden="1">
          <a:extLst>
            <a:ext uri="{FF2B5EF4-FFF2-40B4-BE49-F238E27FC236}">
              <a16:creationId xmlns:a16="http://schemas.microsoft.com/office/drawing/2014/main" xmlns="" id="{00000000-0008-0000-0200-000032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20" name="shapetype_202" hidden="1">
          <a:extLst>
            <a:ext uri="{FF2B5EF4-FFF2-40B4-BE49-F238E27FC236}">
              <a16:creationId xmlns:a16="http://schemas.microsoft.com/office/drawing/2014/main" xmlns="" id="{00000000-0008-0000-0200-000030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18" name="shapetype_202" hidden="1">
          <a:extLst>
            <a:ext uri="{FF2B5EF4-FFF2-40B4-BE49-F238E27FC236}">
              <a16:creationId xmlns:a16="http://schemas.microsoft.com/office/drawing/2014/main" xmlns="" id="{00000000-0008-0000-0200-00002E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16" name="shapetype_202" hidden="1">
          <a:extLst>
            <a:ext uri="{FF2B5EF4-FFF2-40B4-BE49-F238E27FC236}">
              <a16:creationId xmlns:a16="http://schemas.microsoft.com/office/drawing/2014/main" xmlns="" id="{00000000-0008-0000-0200-00002C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14" name="shapetype_202" hidden="1">
          <a:extLst>
            <a:ext uri="{FF2B5EF4-FFF2-40B4-BE49-F238E27FC236}">
              <a16:creationId xmlns:a16="http://schemas.microsoft.com/office/drawing/2014/main" xmlns="" id="{00000000-0008-0000-0200-00002A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12" name="shapetype_202" hidden="1">
          <a:extLst>
            <a:ext uri="{FF2B5EF4-FFF2-40B4-BE49-F238E27FC236}">
              <a16:creationId xmlns:a16="http://schemas.microsoft.com/office/drawing/2014/main" xmlns="" id="{00000000-0008-0000-0200-000028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10" name="shapetype_202" hidden="1">
          <a:extLst>
            <a:ext uri="{FF2B5EF4-FFF2-40B4-BE49-F238E27FC236}">
              <a16:creationId xmlns:a16="http://schemas.microsoft.com/office/drawing/2014/main" xmlns="" id="{00000000-0008-0000-0200-000026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08" name="shapetype_202" hidden="1">
          <a:extLst>
            <a:ext uri="{FF2B5EF4-FFF2-40B4-BE49-F238E27FC236}">
              <a16:creationId xmlns:a16="http://schemas.microsoft.com/office/drawing/2014/main" xmlns="" id="{00000000-0008-0000-0200-000024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06" name="shapetype_202" hidden="1">
          <a:extLst>
            <a:ext uri="{FF2B5EF4-FFF2-40B4-BE49-F238E27FC236}">
              <a16:creationId xmlns:a16="http://schemas.microsoft.com/office/drawing/2014/main" xmlns="" id="{00000000-0008-0000-0200-000022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04" name="shapetype_202" hidden="1">
          <a:extLst>
            <a:ext uri="{FF2B5EF4-FFF2-40B4-BE49-F238E27FC236}">
              <a16:creationId xmlns:a16="http://schemas.microsoft.com/office/drawing/2014/main" xmlns="" id="{00000000-0008-0000-0200-000020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02" name="shapetype_202" hidden="1">
          <a:extLst>
            <a:ext uri="{FF2B5EF4-FFF2-40B4-BE49-F238E27FC236}">
              <a16:creationId xmlns:a16="http://schemas.microsoft.com/office/drawing/2014/main" xmlns="" id="{00000000-0008-0000-0200-00001E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100" name="shapetype_202" hidden="1">
          <a:extLst>
            <a:ext uri="{FF2B5EF4-FFF2-40B4-BE49-F238E27FC236}">
              <a16:creationId xmlns:a16="http://schemas.microsoft.com/office/drawing/2014/main" xmlns="" id="{00000000-0008-0000-0200-00001C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098" name="shapetype_202" hidden="1">
          <a:extLst>
            <a:ext uri="{FF2B5EF4-FFF2-40B4-BE49-F238E27FC236}">
              <a16:creationId xmlns:a16="http://schemas.microsoft.com/office/drawing/2014/main" xmlns="" id="{00000000-0008-0000-0200-00001A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096" name="shapetype_202" hidden="1">
          <a:extLst>
            <a:ext uri="{FF2B5EF4-FFF2-40B4-BE49-F238E27FC236}">
              <a16:creationId xmlns:a16="http://schemas.microsoft.com/office/drawing/2014/main" xmlns="" id="{00000000-0008-0000-0200-000018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094" name="shapetype_202" hidden="1">
          <a:extLst>
            <a:ext uri="{FF2B5EF4-FFF2-40B4-BE49-F238E27FC236}">
              <a16:creationId xmlns:a16="http://schemas.microsoft.com/office/drawing/2014/main" xmlns="" id="{00000000-0008-0000-0200-000016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092" name="shapetype_202" hidden="1">
          <a:extLst>
            <a:ext uri="{FF2B5EF4-FFF2-40B4-BE49-F238E27FC236}">
              <a16:creationId xmlns:a16="http://schemas.microsoft.com/office/drawing/2014/main" xmlns="" id="{00000000-0008-0000-0200-000014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090" name="shapetype_202" hidden="1">
          <a:extLst>
            <a:ext uri="{FF2B5EF4-FFF2-40B4-BE49-F238E27FC236}">
              <a16:creationId xmlns:a16="http://schemas.microsoft.com/office/drawing/2014/main" xmlns="" id="{00000000-0008-0000-0200-000012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088" name="shapetype_202" hidden="1">
          <a:extLst>
            <a:ext uri="{FF2B5EF4-FFF2-40B4-BE49-F238E27FC236}">
              <a16:creationId xmlns:a16="http://schemas.microsoft.com/office/drawing/2014/main" xmlns="" id="{00000000-0008-0000-0200-000010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086" name="shapetype_202" hidden="1">
          <a:extLst>
            <a:ext uri="{FF2B5EF4-FFF2-40B4-BE49-F238E27FC236}">
              <a16:creationId xmlns:a16="http://schemas.microsoft.com/office/drawing/2014/main" xmlns="" id="{00000000-0008-0000-0200-00000E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084" name="shapetype_202" hidden="1">
          <a:extLst>
            <a:ext uri="{FF2B5EF4-FFF2-40B4-BE49-F238E27FC236}">
              <a16:creationId xmlns:a16="http://schemas.microsoft.com/office/drawing/2014/main" xmlns="" id="{00000000-0008-0000-0200-00000C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082" name="shapetype_202" hidden="1">
          <a:extLst>
            <a:ext uri="{FF2B5EF4-FFF2-40B4-BE49-F238E27FC236}">
              <a16:creationId xmlns:a16="http://schemas.microsoft.com/office/drawing/2014/main" xmlns="" id="{00000000-0008-0000-0200-00000A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080" name="shapetype_202" hidden="1">
          <a:extLst>
            <a:ext uri="{FF2B5EF4-FFF2-40B4-BE49-F238E27FC236}">
              <a16:creationId xmlns:a16="http://schemas.microsoft.com/office/drawing/2014/main" xmlns="" id="{00000000-0008-0000-0200-000008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078" name="shapetype_202" hidden="1">
          <a:extLst>
            <a:ext uri="{FF2B5EF4-FFF2-40B4-BE49-F238E27FC236}">
              <a16:creationId xmlns:a16="http://schemas.microsoft.com/office/drawing/2014/main" xmlns="" id="{00000000-0008-0000-0200-000006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076" name="shapetype_202" hidden="1">
          <a:extLst>
            <a:ext uri="{FF2B5EF4-FFF2-40B4-BE49-F238E27FC236}">
              <a16:creationId xmlns:a16="http://schemas.microsoft.com/office/drawing/2014/main" xmlns="" id="{00000000-0008-0000-0200-000004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13</xdr:col>
      <xdr:colOff>47625</xdr:colOff>
      <xdr:row>47</xdr:row>
      <xdr:rowOff>142875</xdr:rowOff>
    </xdr:to>
    <xdr:sp macro="" textlink="">
      <xdr:nvSpPr>
        <xdr:cNvPr id="3074" name="shapetype_202" hidden="1">
          <a:extLst>
            <a:ext uri="{FF2B5EF4-FFF2-40B4-BE49-F238E27FC236}">
              <a16:creationId xmlns:a16="http://schemas.microsoft.com/office/drawing/2014/main" xmlns="" id="{00000000-0008-0000-0200-000002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438150</xdr:colOff>
      <xdr:row>46</xdr:row>
      <xdr:rowOff>142875</xdr:rowOff>
    </xdr:to>
    <xdr:sp macro="" textlink="">
      <xdr:nvSpPr>
        <xdr:cNvPr id="4116" name="shapetype_202" hidden="1">
          <a:extLst>
            <a:ext uri="{FF2B5EF4-FFF2-40B4-BE49-F238E27FC236}">
              <a16:creationId xmlns:a16="http://schemas.microsoft.com/office/drawing/2014/main" xmlns="" id="{00000000-0008-0000-0300-00001410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438150</xdr:colOff>
      <xdr:row>46</xdr:row>
      <xdr:rowOff>142875</xdr:rowOff>
    </xdr:to>
    <xdr:sp macro="" textlink="">
      <xdr:nvSpPr>
        <xdr:cNvPr id="4114" name="shapetype_202" hidden="1">
          <a:extLst>
            <a:ext uri="{FF2B5EF4-FFF2-40B4-BE49-F238E27FC236}">
              <a16:creationId xmlns:a16="http://schemas.microsoft.com/office/drawing/2014/main" xmlns="" id="{00000000-0008-0000-0300-00001210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438150</xdr:colOff>
      <xdr:row>46</xdr:row>
      <xdr:rowOff>142875</xdr:rowOff>
    </xdr:to>
    <xdr:sp macro="" textlink="">
      <xdr:nvSpPr>
        <xdr:cNvPr id="4112" name="shapetype_202" hidden="1">
          <a:extLst>
            <a:ext uri="{FF2B5EF4-FFF2-40B4-BE49-F238E27FC236}">
              <a16:creationId xmlns:a16="http://schemas.microsoft.com/office/drawing/2014/main" xmlns="" id="{00000000-0008-0000-0300-00001010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438150</xdr:colOff>
      <xdr:row>46</xdr:row>
      <xdr:rowOff>142875</xdr:rowOff>
    </xdr:to>
    <xdr:sp macro="" textlink="">
      <xdr:nvSpPr>
        <xdr:cNvPr id="4110" name="shapetype_202" hidden="1">
          <a:extLst>
            <a:ext uri="{FF2B5EF4-FFF2-40B4-BE49-F238E27FC236}">
              <a16:creationId xmlns:a16="http://schemas.microsoft.com/office/drawing/2014/main" xmlns="" id="{00000000-0008-0000-0300-00000E10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438150</xdr:colOff>
      <xdr:row>46</xdr:row>
      <xdr:rowOff>142875</xdr:rowOff>
    </xdr:to>
    <xdr:sp macro="" textlink="">
      <xdr:nvSpPr>
        <xdr:cNvPr id="4108" name="shapetype_202" hidden="1">
          <a:extLst>
            <a:ext uri="{FF2B5EF4-FFF2-40B4-BE49-F238E27FC236}">
              <a16:creationId xmlns:a16="http://schemas.microsoft.com/office/drawing/2014/main" xmlns="" id="{00000000-0008-0000-0300-00000C10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438150</xdr:colOff>
      <xdr:row>46</xdr:row>
      <xdr:rowOff>142875</xdr:rowOff>
    </xdr:to>
    <xdr:sp macro="" textlink="">
      <xdr:nvSpPr>
        <xdr:cNvPr id="4106" name="shapetype_202" hidden="1">
          <a:extLst>
            <a:ext uri="{FF2B5EF4-FFF2-40B4-BE49-F238E27FC236}">
              <a16:creationId xmlns:a16="http://schemas.microsoft.com/office/drawing/2014/main" xmlns="" id="{00000000-0008-0000-0300-00000A10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438150</xdr:colOff>
      <xdr:row>46</xdr:row>
      <xdr:rowOff>142875</xdr:rowOff>
    </xdr:to>
    <xdr:sp macro="" textlink="">
      <xdr:nvSpPr>
        <xdr:cNvPr id="4104" name="shapetype_202" hidden="1">
          <a:extLst>
            <a:ext uri="{FF2B5EF4-FFF2-40B4-BE49-F238E27FC236}">
              <a16:creationId xmlns:a16="http://schemas.microsoft.com/office/drawing/2014/main" xmlns="" id="{00000000-0008-0000-0300-00000810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438150</xdr:colOff>
      <xdr:row>46</xdr:row>
      <xdr:rowOff>142875</xdr:rowOff>
    </xdr:to>
    <xdr:sp macro="" textlink="">
      <xdr:nvSpPr>
        <xdr:cNvPr id="4102" name="shapetype_202" hidden="1">
          <a:extLst>
            <a:ext uri="{FF2B5EF4-FFF2-40B4-BE49-F238E27FC236}">
              <a16:creationId xmlns:a16="http://schemas.microsoft.com/office/drawing/2014/main" xmlns="" id="{00000000-0008-0000-0300-00000610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438150</xdr:colOff>
      <xdr:row>46</xdr:row>
      <xdr:rowOff>142875</xdr:rowOff>
    </xdr:to>
    <xdr:sp macro="" textlink="">
      <xdr:nvSpPr>
        <xdr:cNvPr id="4100" name="shapetype_202" hidden="1">
          <a:extLst>
            <a:ext uri="{FF2B5EF4-FFF2-40B4-BE49-F238E27FC236}">
              <a16:creationId xmlns:a16="http://schemas.microsoft.com/office/drawing/2014/main" xmlns="" id="{00000000-0008-0000-0300-00000410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438150</xdr:colOff>
      <xdr:row>46</xdr:row>
      <xdr:rowOff>142875</xdr:rowOff>
    </xdr:to>
    <xdr:sp macro="" textlink="">
      <xdr:nvSpPr>
        <xdr:cNvPr id="4098" name="shapetype_202" hidden="1">
          <a:extLst>
            <a:ext uri="{FF2B5EF4-FFF2-40B4-BE49-F238E27FC236}">
              <a16:creationId xmlns:a16="http://schemas.microsoft.com/office/drawing/2014/main" xmlns="" id="{00000000-0008-0000-0300-00000210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N61"/>
  <sheetViews>
    <sheetView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x14ac:dyDescent="0.25"/>
  <cols>
    <col min="2" max="2" width="25.42578125" style="1"/>
    <col min="3" max="3" width="11.42578125" style="1"/>
    <col min="4" max="5" width="8.7109375" style="1"/>
    <col min="6" max="9" width="9.5703125" style="1"/>
    <col min="10" max="12" width="9.5703125" style="2"/>
    <col min="13" max="13" width="8.7109375" style="121"/>
    <col min="14" max="14" width="8.5703125" style="87"/>
    <col min="15" max="15" width="25.42578125" style="1"/>
    <col min="16" max="20" width="9.5703125" style="1"/>
    <col min="21" max="21" width="8.7109375" style="121"/>
    <col min="22" max="22" width="8.5703125" style="87"/>
    <col min="23" max="23" width="25.42578125" style="1"/>
    <col min="24" max="24" width="9.5703125" style="1"/>
    <col min="25" max="25" width="8.7109375" style="121"/>
    <col min="26" max="26" width="8.5703125" style="87"/>
    <col min="27" max="27" width="25.42578125" style="1"/>
    <col min="28" max="28" width="9.5703125" style="1"/>
    <col min="29" max="29" width="8.7109375" style="121"/>
    <col min="30" max="30" width="8.5703125" style="87"/>
    <col min="31" max="31" width="25.42578125" style="1"/>
    <col min="32" max="32" width="9.5703125" style="1"/>
    <col min="33" max="33" width="8.7109375" style="121"/>
    <col min="34" max="34" width="8.5703125" style="87"/>
    <col min="35" max="1028" width="9" style="1"/>
  </cols>
  <sheetData>
    <row r="1" spans="1:34" s="3" customFormat="1" ht="30" customHeight="1" thickTop="1" thickBot="1" x14ac:dyDescent="0.3">
      <c r="B1" s="242" t="s">
        <v>0</v>
      </c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4"/>
      <c r="O1" s="242" t="s">
        <v>1</v>
      </c>
      <c r="P1" s="243"/>
      <c r="Q1" s="243"/>
      <c r="R1" s="243"/>
      <c r="S1" s="243"/>
      <c r="T1" s="243"/>
      <c r="U1" s="243"/>
      <c r="V1" s="244"/>
      <c r="W1" s="240" t="s">
        <v>2</v>
      </c>
      <c r="X1" s="240"/>
      <c r="Y1" s="240"/>
      <c r="Z1" s="240"/>
      <c r="AA1" s="240" t="s">
        <v>3</v>
      </c>
      <c r="AB1" s="240"/>
      <c r="AC1" s="240"/>
      <c r="AD1" s="240"/>
      <c r="AE1" s="240" t="s">
        <v>4</v>
      </c>
      <c r="AF1" s="240"/>
      <c r="AG1" s="240"/>
      <c r="AH1" s="240"/>
    </row>
    <row r="2" spans="1:34" s="6" customFormat="1" ht="16.5" customHeight="1" thickTop="1" thickBot="1" x14ac:dyDescent="0.3">
      <c r="A2" s="238" t="s">
        <v>238</v>
      </c>
      <c r="B2" s="245" t="s">
        <v>5</v>
      </c>
      <c r="C2" s="245" t="s">
        <v>242</v>
      </c>
      <c r="D2" s="245">
        <v>2018</v>
      </c>
      <c r="E2" s="245"/>
      <c r="F2" s="245">
        <v>2019</v>
      </c>
      <c r="G2" s="245"/>
      <c r="H2" s="245">
        <v>2020</v>
      </c>
      <c r="I2" s="245"/>
      <c r="J2" s="249" t="s">
        <v>6</v>
      </c>
      <c r="K2" s="249"/>
      <c r="L2" s="249"/>
      <c r="M2" s="241" t="s">
        <v>239</v>
      </c>
      <c r="N2" s="241" t="s">
        <v>240</v>
      </c>
      <c r="O2" s="245" t="s">
        <v>5</v>
      </c>
      <c r="P2" s="246" t="s">
        <v>7</v>
      </c>
      <c r="Q2" s="247"/>
      <c r="R2" s="247"/>
      <c r="S2" s="248"/>
      <c r="T2" s="245" t="s">
        <v>6</v>
      </c>
      <c r="U2" s="241" t="s">
        <v>239</v>
      </c>
      <c r="V2" s="241" t="s">
        <v>240</v>
      </c>
      <c r="W2" s="245" t="s">
        <v>5</v>
      </c>
      <c r="X2" s="245" t="s">
        <v>6</v>
      </c>
      <c r="Y2" s="241" t="s">
        <v>239</v>
      </c>
      <c r="Z2" s="241" t="s">
        <v>240</v>
      </c>
      <c r="AA2" s="245" t="s">
        <v>5</v>
      </c>
      <c r="AB2" s="245">
        <v>2020</v>
      </c>
      <c r="AC2" s="241" t="s">
        <v>239</v>
      </c>
      <c r="AD2" s="241" t="s">
        <v>240</v>
      </c>
      <c r="AE2" s="245" t="s">
        <v>8</v>
      </c>
      <c r="AF2" s="245">
        <v>2020</v>
      </c>
      <c r="AG2" s="241" t="s">
        <v>239</v>
      </c>
      <c r="AH2" s="241" t="s">
        <v>240</v>
      </c>
    </row>
    <row r="3" spans="1:34" ht="35.25" thickTop="1" thickBot="1" x14ac:dyDescent="0.3">
      <c r="A3" s="239"/>
      <c r="B3" s="245"/>
      <c r="C3" s="245"/>
      <c r="D3" s="133" t="s">
        <v>9</v>
      </c>
      <c r="E3" s="133" t="s">
        <v>10</v>
      </c>
      <c r="F3" s="89" t="s">
        <v>9</v>
      </c>
      <c r="G3" s="89" t="s">
        <v>10</v>
      </c>
      <c r="H3" s="89" t="s">
        <v>9</v>
      </c>
      <c r="I3" s="89" t="s">
        <v>10</v>
      </c>
      <c r="J3" s="89" t="s">
        <v>9</v>
      </c>
      <c r="K3" s="89" t="s">
        <v>10</v>
      </c>
      <c r="L3" s="91" t="s">
        <v>243</v>
      </c>
      <c r="M3" s="241"/>
      <c r="N3" s="241"/>
      <c r="O3" s="245"/>
      <c r="P3" s="89" t="s">
        <v>11</v>
      </c>
      <c r="Q3" s="88" t="s">
        <v>12</v>
      </c>
      <c r="R3" s="88" t="s">
        <v>13</v>
      </c>
      <c r="S3" s="88" t="s">
        <v>14</v>
      </c>
      <c r="T3" s="245"/>
      <c r="U3" s="241"/>
      <c r="V3" s="241"/>
      <c r="W3" s="245"/>
      <c r="X3" s="245"/>
      <c r="Y3" s="241"/>
      <c r="Z3" s="241"/>
      <c r="AA3" s="245"/>
      <c r="AB3" s="245"/>
      <c r="AC3" s="241"/>
      <c r="AD3" s="241"/>
      <c r="AE3" s="245"/>
      <c r="AF3" s="245"/>
      <c r="AG3" s="241"/>
      <c r="AH3" s="241"/>
    </row>
    <row r="4" spans="1:34" ht="15.75" thickTop="1" x14ac:dyDescent="0.25">
      <c r="A4" s="99">
        <v>1</v>
      </c>
      <c r="B4" s="134" t="s">
        <v>15</v>
      </c>
      <c r="C4" s="8">
        <v>77</v>
      </c>
      <c r="D4" s="9">
        <v>72</v>
      </c>
      <c r="E4" s="9">
        <v>62</v>
      </c>
      <c r="F4" s="9">
        <v>90</v>
      </c>
      <c r="G4" s="9">
        <v>63</v>
      </c>
      <c r="H4" s="9">
        <v>306</v>
      </c>
      <c r="I4" s="9">
        <v>185</v>
      </c>
      <c r="J4" s="10">
        <f>D4+F4+H4</f>
        <v>468</v>
      </c>
      <c r="K4" s="10">
        <f>E4+G4+I4</f>
        <v>310</v>
      </c>
      <c r="L4" s="11">
        <f>C4+J4-K4</f>
        <v>235</v>
      </c>
      <c r="M4" s="119">
        <f>(J4/(SUM(J$4:J$60)))*57</f>
        <v>0.59272097053726169</v>
      </c>
      <c r="N4" s="120">
        <f>M4*(Pesos!$C$2)</f>
        <v>8.298093587521663</v>
      </c>
      <c r="O4" s="134" t="s">
        <v>15</v>
      </c>
      <c r="P4" s="12">
        <v>1</v>
      </c>
      <c r="Q4" s="12">
        <v>10</v>
      </c>
      <c r="R4" s="12">
        <v>0</v>
      </c>
      <c r="S4" s="12">
        <v>0</v>
      </c>
      <c r="T4" s="14">
        <f t="shared" ref="T4:T35" si="0">SUM(P4:S4)</f>
        <v>11</v>
      </c>
      <c r="U4" s="119">
        <f t="shared" ref="U4:U35" si="1">(T4/(SUM(T$4:T$60)))*57</f>
        <v>1.5481481481481481</v>
      </c>
      <c r="V4" s="120">
        <f>U4*(Pesos!$C$3)</f>
        <v>17.029629629629628</v>
      </c>
      <c r="W4" s="134" t="s">
        <v>15</v>
      </c>
      <c r="X4" s="14">
        <v>2</v>
      </c>
      <c r="Y4" s="119">
        <f t="shared" ref="Y4:Y35" si="2">(X4/(SUM(X$4:X$60)))*57</f>
        <v>0.78082191780821919</v>
      </c>
      <c r="Z4" s="120">
        <f>Y4*(Pesos!$C$4)</f>
        <v>60.12328767123288</v>
      </c>
      <c r="AA4" s="134" t="s">
        <v>15</v>
      </c>
      <c r="AB4" s="14">
        <v>50</v>
      </c>
      <c r="AC4" s="119">
        <f t="shared" ref="AC4:AC35" si="3">(AB4/(SUM(AB$4:AB$60)))*57</f>
        <v>1.9791666666666667</v>
      </c>
      <c r="AD4" s="120">
        <f>AC4*(Pesos!$C$5)</f>
        <v>51.458333333333336</v>
      </c>
      <c r="AE4" s="134" t="s">
        <v>15</v>
      </c>
      <c r="AF4" s="14">
        <v>16</v>
      </c>
      <c r="AG4" s="119">
        <f t="shared" ref="AG4:AG35" si="4">(AF4/(SUM(AF$4:AF$60)))*57</f>
        <v>0.4610717896865521</v>
      </c>
      <c r="AH4" s="120">
        <f>AG4*(Pesos!$C$6)</f>
        <v>11.06572295247725</v>
      </c>
    </row>
    <row r="5" spans="1:34" x14ac:dyDescent="0.25">
      <c r="A5" s="99">
        <v>2</v>
      </c>
      <c r="B5" s="135" t="s">
        <v>16</v>
      </c>
      <c r="C5" s="16">
        <v>19</v>
      </c>
      <c r="D5" s="9">
        <v>50</v>
      </c>
      <c r="E5" s="9">
        <v>46</v>
      </c>
      <c r="F5" s="9">
        <v>98</v>
      </c>
      <c r="G5" s="9">
        <v>98</v>
      </c>
      <c r="H5" s="9">
        <v>469</v>
      </c>
      <c r="I5" s="9">
        <v>241</v>
      </c>
      <c r="J5" s="10">
        <f t="shared" ref="J5:J60" si="5">D5+F5+H5</f>
        <v>617</v>
      </c>
      <c r="K5" s="10">
        <f t="shared" ref="K5:K60" si="6">E5+G5+I5</f>
        <v>385</v>
      </c>
      <c r="L5" s="11">
        <f t="shared" ref="L5:L60" si="7">C5+J5-K5</f>
        <v>251</v>
      </c>
      <c r="M5" s="119">
        <f t="shared" ref="M5:M60" si="8">(J5/(SUM(J$4:J$60)))*57</f>
        <v>0.78142914278096254</v>
      </c>
      <c r="N5" s="120">
        <f>M5*(Pesos!$C$2)</f>
        <v>10.940007998933476</v>
      </c>
      <c r="O5" s="135" t="s">
        <v>16</v>
      </c>
      <c r="P5" s="13">
        <v>1</v>
      </c>
      <c r="Q5" s="13">
        <v>1</v>
      </c>
      <c r="R5" s="13">
        <v>2</v>
      </c>
      <c r="S5" s="13">
        <v>0</v>
      </c>
      <c r="T5" s="14">
        <f t="shared" si="0"/>
        <v>4</v>
      </c>
      <c r="U5" s="119">
        <f t="shared" si="1"/>
        <v>0.562962962962963</v>
      </c>
      <c r="V5" s="120">
        <f>U5*(Pesos!$C$3)</f>
        <v>6.1925925925925931</v>
      </c>
      <c r="W5" s="142" t="s">
        <v>16</v>
      </c>
      <c r="X5" s="18">
        <v>3</v>
      </c>
      <c r="Y5" s="119">
        <f t="shared" si="2"/>
        <v>1.1712328767123288</v>
      </c>
      <c r="Z5" s="120">
        <f>Y5*(Pesos!$C$4)</f>
        <v>90.18493150684931</v>
      </c>
      <c r="AA5" s="142" t="s">
        <v>16</v>
      </c>
      <c r="AB5" s="18">
        <v>11</v>
      </c>
      <c r="AC5" s="119">
        <f t="shared" si="3"/>
        <v>0.43541666666666667</v>
      </c>
      <c r="AD5" s="120">
        <f>AC5*(Pesos!$C$5)</f>
        <v>11.320833333333333</v>
      </c>
      <c r="AE5" s="142" t="s">
        <v>16</v>
      </c>
      <c r="AF5" s="18">
        <v>19</v>
      </c>
      <c r="AG5" s="119">
        <f t="shared" si="4"/>
        <v>0.54752275025278063</v>
      </c>
      <c r="AH5" s="120">
        <f>AG5*(Pesos!$C$6)</f>
        <v>13.140546006066735</v>
      </c>
    </row>
    <row r="6" spans="1:34" x14ac:dyDescent="0.25">
      <c r="A6" s="99">
        <v>3</v>
      </c>
      <c r="B6" s="136" t="s">
        <v>17</v>
      </c>
      <c r="C6" s="16">
        <v>84</v>
      </c>
      <c r="D6" s="9">
        <v>39</v>
      </c>
      <c r="E6" s="9">
        <v>35</v>
      </c>
      <c r="F6" s="9">
        <v>86</v>
      </c>
      <c r="G6" s="9">
        <v>86</v>
      </c>
      <c r="H6" s="9">
        <v>625</v>
      </c>
      <c r="I6" s="9">
        <v>322</v>
      </c>
      <c r="J6" s="10">
        <f t="shared" si="5"/>
        <v>750</v>
      </c>
      <c r="K6" s="10">
        <f t="shared" si="6"/>
        <v>443</v>
      </c>
      <c r="L6" s="11">
        <f t="shared" si="7"/>
        <v>391</v>
      </c>
      <c r="M6" s="119">
        <f t="shared" si="8"/>
        <v>0.94987335021997066</v>
      </c>
      <c r="N6" s="120">
        <f>M6*(Pesos!$C$2)</f>
        <v>13.298226903079589</v>
      </c>
      <c r="O6" s="136" t="s">
        <v>17</v>
      </c>
      <c r="P6" s="13">
        <v>2</v>
      </c>
      <c r="Q6" s="13">
        <v>1</v>
      </c>
      <c r="R6" s="13">
        <v>0</v>
      </c>
      <c r="S6" s="13">
        <v>1</v>
      </c>
      <c r="T6" s="14">
        <f t="shared" si="0"/>
        <v>4</v>
      </c>
      <c r="U6" s="119">
        <f t="shared" si="1"/>
        <v>0.562962962962963</v>
      </c>
      <c r="V6" s="120">
        <f>U6*(Pesos!$C$3)</f>
        <v>6.1925925925925931</v>
      </c>
      <c r="W6" s="136" t="s">
        <v>17</v>
      </c>
      <c r="X6" s="20">
        <v>3</v>
      </c>
      <c r="Y6" s="119">
        <f t="shared" si="2"/>
        <v>1.1712328767123288</v>
      </c>
      <c r="Z6" s="120">
        <f>Y6*(Pesos!$C$4)</f>
        <v>90.18493150684931</v>
      </c>
      <c r="AA6" s="136" t="s">
        <v>17</v>
      </c>
      <c r="AB6" s="20">
        <v>30</v>
      </c>
      <c r="AC6" s="119">
        <f t="shared" si="3"/>
        <v>1.1875</v>
      </c>
      <c r="AD6" s="120">
        <f>AC6*(Pesos!$C$5)</f>
        <v>30.875</v>
      </c>
      <c r="AE6" s="136" t="s">
        <v>17</v>
      </c>
      <c r="AF6" s="20">
        <v>25</v>
      </c>
      <c r="AG6" s="119">
        <f t="shared" si="4"/>
        <v>0.72042467138523758</v>
      </c>
      <c r="AH6" s="120">
        <f>AG6*(Pesos!$C$6)</f>
        <v>17.290192113245702</v>
      </c>
    </row>
    <row r="7" spans="1:34" x14ac:dyDescent="0.25">
      <c r="A7" s="99">
        <v>4</v>
      </c>
      <c r="B7" s="136" t="s">
        <v>18</v>
      </c>
      <c r="C7" s="16">
        <v>166</v>
      </c>
      <c r="D7" s="9">
        <v>48</v>
      </c>
      <c r="E7" s="9">
        <v>49</v>
      </c>
      <c r="F7" s="9">
        <v>47</v>
      </c>
      <c r="G7" s="9">
        <v>46</v>
      </c>
      <c r="H7" s="9">
        <v>382</v>
      </c>
      <c r="I7" s="9">
        <v>202</v>
      </c>
      <c r="J7" s="10">
        <f t="shared" si="5"/>
        <v>477</v>
      </c>
      <c r="K7" s="10">
        <f t="shared" si="6"/>
        <v>297</v>
      </c>
      <c r="L7" s="11">
        <f t="shared" si="7"/>
        <v>346</v>
      </c>
      <c r="M7" s="119">
        <f t="shared" si="8"/>
        <v>0.60411945073990136</v>
      </c>
      <c r="N7" s="120">
        <f>M7*(Pesos!$C$2)</f>
        <v>8.4576723103586193</v>
      </c>
      <c r="O7" s="136" t="s">
        <v>18</v>
      </c>
      <c r="P7" s="13">
        <v>1</v>
      </c>
      <c r="Q7" s="13">
        <v>3</v>
      </c>
      <c r="R7" s="13">
        <v>0</v>
      </c>
      <c r="S7" s="13">
        <v>1</v>
      </c>
      <c r="T7" s="14">
        <f t="shared" si="0"/>
        <v>5</v>
      </c>
      <c r="U7" s="119">
        <f t="shared" si="1"/>
        <v>0.70370370370370372</v>
      </c>
      <c r="V7" s="120">
        <f>U7*(Pesos!$C$3)</f>
        <v>7.7407407407407405</v>
      </c>
      <c r="W7" s="136" t="s">
        <v>18</v>
      </c>
      <c r="X7" s="20">
        <v>1</v>
      </c>
      <c r="Y7" s="119">
        <f t="shared" si="2"/>
        <v>0.3904109589041096</v>
      </c>
      <c r="Z7" s="120">
        <f>Y7*(Pesos!$C$4)</f>
        <v>30.06164383561644</v>
      </c>
      <c r="AA7" s="136" t="s">
        <v>18</v>
      </c>
      <c r="AB7" s="20">
        <v>24</v>
      </c>
      <c r="AC7" s="119">
        <f t="shared" si="3"/>
        <v>0.95</v>
      </c>
      <c r="AD7" s="120">
        <f>AC7*(Pesos!$C$5)</f>
        <v>24.7</v>
      </c>
      <c r="AE7" s="136" t="s">
        <v>18</v>
      </c>
      <c r="AF7" s="20">
        <v>50</v>
      </c>
      <c r="AG7" s="119">
        <f t="shared" si="4"/>
        <v>1.4408493427704752</v>
      </c>
      <c r="AH7" s="120">
        <f>AG7*(Pesos!$C$6)</f>
        <v>34.580384226491404</v>
      </c>
    </row>
    <row r="8" spans="1:34" x14ac:dyDescent="0.25">
      <c r="A8" s="99">
        <v>5</v>
      </c>
      <c r="B8" s="136" t="s">
        <v>19</v>
      </c>
      <c r="C8" s="16">
        <v>9</v>
      </c>
      <c r="D8" s="9">
        <v>25</v>
      </c>
      <c r="E8" s="9">
        <v>22</v>
      </c>
      <c r="F8" s="9">
        <v>58</v>
      </c>
      <c r="G8" s="9">
        <v>58</v>
      </c>
      <c r="H8" s="9">
        <v>411</v>
      </c>
      <c r="I8" s="9">
        <v>245</v>
      </c>
      <c r="J8" s="10">
        <f t="shared" si="5"/>
        <v>494</v>
      </c>
      <c r="K8" s="10">
        <f t="shared" si="6"/>
        <v>325</v>
      </c>
      <c r="L8" s="11">
        <f t="shared" si="7"/>
        <v>178</v>
      </c>
      <c r="M8" s="119">
        <f t="shared" si="8"/>
        <v>0.6256499133448874</v>
      </c>
      <c r="N8" s="120">
        <f>M8*(Pesos!$C$2)</f>
        <v>8.7590987868284245</v>
      </c>
      <c r="O8" s="136" t="s">
        <v>19</v>
      </c>
      <c r="P8" s="13">
        <v>2</v>
      </c>
      <c r="Q8" s="13">
        <v>1</v>
      </c>
      <c r="R8" s="13">
        <v>0</v>
      </c>
      <c r="S8" s="13">
        <v>1</v>
      </c>
      <c r="T8" s="14">
        <f t="shared" si="0"/>
        <v>4</v>
      </c>
      <c r="U8" s="119">
        <f t="shared" si="1"/>
        <v>0.562962962962963</v>
      </c>
      <c r="V8" s="120">
        <f>U8*(Pesos!$C$3)</f>
        <v>6.1925925925925931</v>
      </c>
      <c r="W8" s="136" t="s">
        <v>19</v>
      </c>
      <c r="X8" s="20">
        <v>2</v>
      </c>
      <c r="Y8" s="119">
        <f t="shared" si="2"/>
        <v>0.78082191780821919</v>
      </c>
      <c r="Z8" s="120">
        <f>Y8*(Pesos!$C$4)</f>
        <v>60.12328767123288</v>
      </c>
      <c r="AA8" s="136" t="s">
        <v>19</v>
      </c>
      <c r="AB8" s="20">
        <v>16</v>
      </c>
      <c r="AC8" s="119">
        <f t="shared" si="3"/>
        <v>0.6333333333333333</v>
      </c>
      <c r="AD8" s="120">
        <f>AC8*(Pesos!$C$5)</f>
        <v>16.466666666666665</v>
      </c>
      <c r="AE8" s="136" t="s">
        <v>19</v>
      </c>
      <c r="AF8" s="20">
        <v>42</v>
      </c>
      <c r="AG8" s="119">
        <f t="shared" si="4"/>
        <v>1.2103134479271993</v>
      </c>
      <c r="AH8" s="120">
        <f>AG8*(Pesos!$C$6)</f>
        <v>29.047522750252782</v>
      </c>
    </row>
    <row r="9" spans="1:34" x14ac:dyDescent="0.25">
      <c r="A9" s="99">
        <v>6</v>
      </c>
      <c r="B9" s="136" t="s">
        <v>20</v>
      </c>
      <c r="C9" s="16">
        <v>29</v>
      </c>
      <c r="D9" s="9">
        <v>108</v>
      </c>
      <c r="E9" s="9">
        <v>106</v>
      </c>
      <c r="F9" s="9">
        <v>91</v>
      </c>
      <c r="G9" s="9">
        <v>86</v>
      </c>
      <c r="H9" s="9">
        <v>741</v>
      </c>
      <c r="I9" s="9">
        <v>373</v>
      </c>
      <c r="J9" s="10">
        <f t="shared" si="5"/>
        <v>940</v>
      </c>
      <c r="K9" s="10">
        <f t="shared" si="6"/>
        <v>565</v>
      </c>
      <c r="L9" s="11">
        <f t="shared" si="7"/>
        <v>404</v>
      </c>
      <c r="M9" s="119">
        <f t="shared" si="8"/>
        <v>1.1905079322756966</v>
      </c>
      <c r="N9" s="120">
        <f>M9*(Pesos!$C$2)</f>
        <v>16.667111051859752</v>
      </c>
      <c r="O9" s="136" t="s">
        <v>20</v>
      </c>
      <c r="P9" s="13">
        <f>2+1</f>
        <v>3</v>
      </c>
      <c r="Q9" s="13">
        <v>3</v>
      </c>
      <c r="R9" s="13">
        <v>0</v>
      </c>
      <c r="S9" s="13">
        <v>1</v>
      </c>
      <c r="T9" s="14">
        <f t="shared" si="0"/>
        <v>7</v>
      </c>
      <c r="U9" s="119">
        <f t="shared" si="1"/>
        <v>0.98518518518518505</v>
      </c>
      <c r="V9" s="120">
        <f>U9*(Pesos!$C$3)</f>
        <v>10.837037037037035</v>
      </c>
      <c r="W9" s="136" t="s">
        <v>20</v>
      </c>
      <c r="X9" s="20">
        <v>1</v>
      </c>
      <c r="Y9" s="119">
        <f t="shared" si="2"/>
        <v>0.3904109589041096</v>
      </c>
      <c r="Z9" s="120">
        <f>Y9*(Pesos!$C$4)</f>
        <v>30.06164383561644</v>
      </c>
      <c r="AA9" s="136" t="s">
        <v>20</v>
      </c>
      <c r="AB9" s="20">
        <v>43</v>
      </c>
      <c r="AC9" s="119">
        <f t="shared" si="3"/>
        <v>1.7020833333333334</v>
      </c>
      <c r="AD9" s="120">
        <f>AC9*(Pesos!$C$5)</f>
        <v>44.25416666666667</v>
      </c>
      <c r="AE9" s="136" t="s">
        <v>20</v>
      </c>
      <c r="AF9" s="20">
        <v>52</v>
      </c>
      <c r="AG9" s="119">
        <f t="shared" si="4"/>
        <v>1.4984833164812943</v>
      </c>
      <c r="AH9" s="120">
        <f>AG9*(Pesos!$C$6)</f>
        <v>35.963599595551059</v>
      </c>
    </row>
    <row r="10" spans="1:34" x14ac:dyDescent="0.25">
      <c r="A10" s="99">
        <v>7</v>
      </c>
      <c r="B10" s="136" t="s">
        <v>21</v>
      </c>
      <c r="C10" s="16">
        <v>82</v>
      </c>
      <c r="D10" s="9">
        <v>69</v>
      </c>
      <c r="E10" s="9">
        <v>65</v>
      </c>
      <c r="F10" s="9">
        <v>80</v>
      </c>
      <c r="G10" s="9">
        <v>76</v>
      </c>
      <c r="H10" s="9">
        <v>558</v>
      </c>
      <c r="I10" s="9">
        <v>292</v>
      </c>
      <c r="J10" s="10">
        <f t="shared" si="5"/>
        <v>707</v>
      </c>
      <c r="K10" s="10">
        <f t="shared" si="6"/>
        <v>433</v>
      </c>
      <c r="L10" s="11">
        <f t="shared" si="7"/>
        <v>356</v>
      </c>
      <c r="M10" s="119">
        <f t="shared" si="8"/>
        <v>0.89541394480735892</v>
      </c>
      <c r="N10" s="120">
        <f>M10*(Pesos!$C$2)</f>
        <v>12.535795227303025</v>
      </c>
      <c r="O10" s="136" t="s">
        <v>21</v>
      </c>
      <c r="P10" s="13">
        <v>3</v>
      </c>
      <c r="Q10" s="13">
        <v>2</v>
      </c>
      <c r="R10" s="13">
        <v>3</v>
      </c>
      <c r="S10" s="13">
        <v>0</v>
      </c>
      <c r="T10" s="14">
        <f t="shared" si="0"/>
        <v>8</v>
      </c>
      <c r="U10" s="119">
        <f t="shared" si="1"/>
        <v>1.125925925925926</v>
      </c>
      <c r="V10" s="120">
        <f>U10*(Pesos!$C$3)</f>
        <v>12.385185185185186</v>
      </c>
      <c r="W10" s="136" t="s">
        <v>21</v>
      </c>
      <c r="X10" s="20">
        <v>2</v>
      </c>
      <c r="Y10" s="119">
        <f t="shared" si="2"/>
        <v>0.78082191780821919</v>
      </c>
      <c r="Z10" s="120">
        <f>Y10*(Pesos!$C$4)</f>
        <v>60.12328767123288</v>
      </c>
      <c r="AA10" s="136" t="s">
        <v>21</v>
      </c>
      <c r="AB10" s="20">
        <v>21</v>
      </c>
      <c r="AC10" s="119">
        <f t="shared" si="3"/>
        <v>0.83125000000000004</v>
      </c>
      <c r="AD10" s="120">
        <f>AC10*(Pesos!$C$5)</f>
        <v>21.612500000000001</v>
      </c>
      <c r="AE10" s="136" t="s">
        <v>21</v>
      </c>
      <c r="AF10" s="20">
        <v>20</v>
      </c>
      <c r="AG10" s="119">
        <f t="shared" si="4"/>
        <v>0.57633973710819009</v>
      </c>
      <c r="AH10" s="120">
        <f>AG10*(Pesos!$C$6)</f>
        <v>13.832153690596563</v>
      </c>
    </row>
    <row r="11" spans="1:34" x14ac:dyDescent="0.25">
      <c r="A11" s="99">
        <v>8</v>
      </c>
      <c r="B11" s="137" t="s">
        <v>22</v>
      </c>
      <c r="C11" s="16">
        <v>76</v>
      </c>
      <c r="D11" s="9">
        <v>138</v>
      </c>
      <c r="E11" s="9">
        <v>129</v>
      </c>
      <c r="F11" s="9">
        <v>105</v>
      </c>
      <c r="G11" s="9">
        <v>67</v>
      </c>
      <c r="H11" s="9">
        <v>711</v>
      </c>
      <c r="I11" s="9">
        <v>372</v>
      </c>
      <c r="J11" s="10">
        <f t="shared" si="5"/>
        <v>954</v>
      </c>
      <c r="K11" s="10">
        <f t="shared" si="6"/>
        <v>568</v>
      </c>
      <c r="L11" s="11">
        <f t="shared" si="7"/>
        <v>462</v>
      </c>
      <c r="M11" s="119">
        <f t="shared" si="8"/>
        <v>1.2082389014798027</v>
      </c>
      <c r="N11" s="120">
        <f>M11*(Pesos!$C$2)</f>
        <v>16.915344620717239</v>
      </c>
      <c r="O11" s="137" t="s">
        <v>22</v>
      </c>
      <c r="P11" s="13">
        <v>2</v>
      </c>
      <c r="Q11" s="13">
        <v>2</v>
      </c>
      <c r="R11" s="13">
        <v>1</v>
      </c>
      <c r="S11" s="13">
        <v>1</v>
      </c>
      <c r="T11" s="14">
        <f t="shared" si="0"/>
        <v>6</v>
      </c>
      <c r="U11" s="119">
        <f t="shared" si="1"/>
        <v>0.84444444444444444</v>
      </c>
      <c r="V11" s="120">
        <f>U11*(Pesos!$C$3)</f>
        <v>9.2888888888888896</v>
      </c>
      <c r="W11" s="136" t="s">
        <v>22</v>
      </c>
      <c r="X11" s="20">
        <v>4</v>
      </c>
      <c r="Y11" s="119">
        <f t="shared" si="2"/>
        <v>1.5616438356164384</v>
      </c>
      <c r="Z11" s="120">
        <f>Y11*(Pesos!$C$4)</f>
        <v>120.24657534246576</v>
      </c>
      <c r="AA11" s="136" t="s">
        <v>22</v>
      </c>
      <c r="AB11" s="20">
        <v>14</v>
      </c>
      <c r="AC11" s="119">
        <f t="shared" si="3"/>
        <v>0.5541666666666667</v>
      </c>
      <c r="AD11" s="120">
        <f>AC11*(Pesos!$C$5)</f>
        <v>14.408333333333335</v>
      </c>
      <c r="AE11" s="136" t="s">
        <v>22</v>
      </c>
      <c r="AF11" s="20">
        <v>27</v>
      </c>
      <c r="AG11" s="119">
        <f t="shared" si="4"/>
        <v>0.77805864509605671</v>
      </c>
      <c r="AH11" s="120">
        <f>AG11*(Pesos!$C$6)</f>
        <v>18.673407482305361</v>
      </c>
    </row>
    <row r="12" spans="1:34" x14ac:dyDescent="0.25">
      <c r="A12" s="99">
        <v>9</v>
      </c>
      <c r="B12" s="138" t="s">
        <v>23</v>
      </c>
      <c r="C12" s="16">
        <v>29</v>
      </c>
      <c r="D12" s="9">
        <v>207</v>
      </c>
      <c r="E12" s="9">
        <v>230</v>
      </c>
      <c r="F12" s="9">
        <v>173</v>
      </c>
      <c r="G12" s="9">
        <v>166</v>
      </c>
      <c r="H12" s="9">
        <v>1339</v>
      </c>
      <c r="I12" s="9">
        <v>748</v>
      </c>
      <c r="J12" s="10">
        <f t="shared" si="5"/>
        <v>1719</v>
      </c>
      <c r="K12" s="10">
        <f t="shared" si="6"/>
        <v>1144</v>
      </c>
      <c r="L12" s="11">
        <f t="shared" si="7"/>
        <v>604</v>
      </c>
      <c r="M12" s="119">
        <f t="shared" si="8"/>
        <v>2.1771097187041728</v>
      </c>
      <c r="N12" s="120">
        <f>M12*(Pesos!$C$2)</f>
        <v>30.479536061858418</v>
      </c>
      <c r="O12" s="138" t="s">
        <v>23</v>
      </c>
      <c r="P12" s="13">
        <v>3</v>
      </c>
      <c r="Q12" s="13">
        <v>6</v>
      </c>
      <c r="R12" s="13">
        <v>5</v>
      </c>
      <c r="S12" s="13">
        <v>1</v>
      </c>
      <c r="T12" s="14">
        <f t="shared" si="0"/>
        <v>15</v>
      </c>
      <c r="U12" s="119">
        <f t="shared" si="1"/>
        <v>2.1111111111111112</v>
      </c>
      <c r="V12" s="120">
        <f>U12*(Pesos!$C$3)</f>
        <v>23.222222222222221</v>
      </c>
      <c r="W12" s="142" t="s">
        <v>23</v>
      </c>
      <c r="X12" s="20">
        <v>6</v>
      </c>
      <c r="Y12" s="119">
        <f t="shared" si="2"/>
        <v>2.3424657534246576</v>
      </c>
      <c r="Z12" s="120">
        <f>Y12*(Pesos!$C$4)</f>
        <v>180.36986301369862</v>
      </c>
      <c r="AA12" s="142" t="s">
        <v>23</v>
      </c>
      <c r="AB12" s="20">
        <v>46</v>
      </c>
      <c r="AC12" s="119">
        <f t="shared" si="3"/>
        <v>1.8208333333333333</v>
      </c>
      <c r="AD12" s="120">
        <f>AC12*(Pesos!$C$5)</f>
        <v>47.341666666666669</v>
      </c>
      <c r="AE12" s="142" t="s">
        <v>23</v>
      </c>
      <c r="AF12" s="20">
        <v>25</v>
      </c>
      <c r="AG12" s="119">
        <f t="shared" si="4"/>
        <v>0.72042467138523758</v>
      </c>
      <c r="AH12" s="120">
        <f>AG12*(Pesos!$C$6)</f>
        <v>17.290192113245702</v>
      </c>
    </row>
    <row r="13" spans="1:34" x14ac:dyDescent="0.25">
      <c r="A13" s="99">
        <v>10</v>
      </c>
      <c r="B13" s="139" t="s">
        <v>24</v>
      </c>
      <c r="C13" s="16">
        <v>49</v>
      </c>
      <c r="D13" s="9">
        <v>99</v>
      </c>
      <c r="E13" s="9">
        <v>107</v>
      </c>
      <c r="F13" s="9">
        <v>88</v>
      </c>
      <c r="G13" s="9">
        <v>85</v>
      </c>
      <c r="H13" s="9">
        <v>864</v>
      </c>
      <c r="I13" s="9">
        <v>158</v>
      </c>
      <c r="J13" s="10">
        <f t="shared" si="5"/>
        <v>1051</v>
      </c>
      <c r="K13" s="10">
        <f t="shared" si="6"/>
        <v>350</v>
      </c>
      <c r="L13" s="11">
        <f t="shared" si="7"/>
        <v>750</v>
      </c>
      <c r="M13" s="119">
        <f t="shared" si="8"/>
        <v>1.3310891881082523</v>
      </c>
      <c r="N13" s="120">
        <f>M13*(Pesos!$C$2)</f>
        <v>18.635248633515531</v>
      </c>
      <c r="O13" s="139" t="s">
        <v>24</v>
      </c>
      <c r="P13" s="13">
        <v>3</v>
      </c>
      <c r="Q13" s="13">
        <v>6</v>
      </c>
      <c r="R13" s="13">
        <v>1</v>
      </c>
      <c r="S13" s="13">
        <v>1</v>
      </c>
      <c r="T13" s="14">
        <f t="shared" si="0"/>
        <v>11</v>
      </c>
      <c r="U13" s="119">
        <f t="shared" si="1"/>
        <v>1.5481481481481481</v>
      </c>
      <c r="V13" s="120">
        <f>U13*(Pesos!$C$3)</f>
        <v>17.029629629629628</v>
      </c>
      <c r="W13" s="145" t="s">
        <v>24</v>
      </c>
      <c r="X13" s="20">
        <v>2</v>
      </c>
      <c r="Y13" s="119">
        <f t="shared" si="2"/>
        <v>0.78082191780821919</v>
      </c>
      <c r="Z13" s="120">
        <f>Y13*(Pesos!$C$4)</f>
        <v>60.12328767123288</v>
      </c>
      <c r="AA13" s="145" t="s">
        <v>24</v>
      </c>
      <c r="AB13" s="20">
        <v>38</v>
      </c>
      <c r="AC13" s="119">
        <f t="shared" si="3"/>
        <v>1.5041666666666667</v>
      </c>
      <c r="AD13" s="120">
        <f>AC13*(Pesos!$C$5)</f>
        <v>39.108333333333334</v>
      </c>
      <c r="AE13" s="145" t="s">
        <v>24</v>
      </c>
      <c r="AF13" s="20">
        <v>33</v>
      </c>
      <c r="AG13" s="119">
        <f t="shared" si="4"/>
        <v>0.95096056622851366</v>
      </c>
      <c r="AH13" s="120">
        <f>AG13*(Pesos!$C$6)</f>
        <v>22.823053589484328</v>
      </c>
    </row>
    <row r="14" spans="1:34" x14ac:dyDescent="0.25">
      <c r="A14" s="99">
        <v>11</v>
      </c>
      <c r="B14" s="140" t="s">
        <v>25</v>
      </c>
      <c r="C14" s="16">
        <v>63</v>
      </c>
      <c r="D14" s="9">
        <v>75</v>
      </c>
      <c r="E14" s="9">
        <v>74</v>
      </c>
      <c r="F14" s="9">
        <v>55</v>
      </c>
      <c r="G14" s="9">
        <v>54</v>
      </c>
      <c r="H14" s="9">
        <v>622</v>
      </c>
      <c r="I14" s="9">
        <v>302</v>
      </c>
      <c r="J14" s="10">
        <f t="shared" si="5"/>
        <v>752</v>
      </c>
      <c r="K14" s="10">
        <f t="shared" si="6"/>
        <v>430</v>
      </c>
      <c r="L14" s="11">
        <f t="shared" si="7"/>
        <v>385</v>
      </c>
      <c r="M14" s="119">
        <f t="shared" si="8"/>
        <v>0.95240634582055717</v>
      </c>
      <c r="N14" s="120">
        <f>M14*(Pesos!$C$2)</f>
        <v>13.333688841487801</v>
      </c>
      <c r="O14" s="140" t="s">
        <v>25</v>
      </c>
      <c r="P14" s="13">
        <v>2</v>
      </c>
      <c r="Q14" s="13">
        <v>3</v>
      </c>
      <c r="R14" s="13">
        <v>3</v>
      </c>
      <c r="S14" s="13">
        <v>0</v>
      </c>
      <c r="T14" s="14">
        <f t="shared" si="0"/>
        <v>8</v>
      </c>
      <c r="U14" s="119">
        <f t="shared" si="1"/>
        <v>1.125925925925926</v>
      </c>
      <c r="V14" s="120">
        <f>U14*(Pesos!$C$3)</f>
        <v>12.385185185185186</v>
      </c>
      <c r="W14" s="136" t="s">
        <v>25</v>
      </c>
      <c r="X14" s="20">
        <v>2</v>
      </c>
      <c r="Y14" s="119">
        <f t="shared" si="2"/>
        <v>0.78082191780821919</v>
      </c>
      <c r="Z14" s="120">
        <f>Y14*(Pesos!$C$4)</f>
        <v>60.12328767123288</v>
      </c>
      <c r="AA14" s="136" t="s">
        <v>25</v>
      </c>
      <c r="AB14" s="20">
        <v>35</v>
      </c>
      <c r="AC14" s="119">
        <f t="shared" si="3"/>
        <v>1.3854166666666667</v>
      </c>
      <c r="AD14" s="120">
        <f>AC14*(Pesos!$C$5)</f>
        <v>36.020833333333336</v>
      </c>
      <c r="AE14" s="136" t="s">
        <v>25</v>
      </c>
      <c r="AF14" s="20">
        <v>30</v>
      </c>
      <c r="AG14" s="119">
        <f t="shared" si="4"/>
        <v>0.86450960566228507</v>
      </c>
      <c r="AH14" s="120">
        <f>AG14*(Pesos!$C$6)</f>
        <v>20.748230535894841</v>
      </c>
    </row>
    <row r="15" spans="1:34" x14ac:dyDescent="0.25">
      <c r="A15" s="99">
        <v>12</v>
      </c>
      <c r="B15" s="136" t="s">
        <v>26</v>
      </c>
      <c r="C15" s="16">
        <v>35</v>
      </c>
      <c r="D15" s="9">
        <v>32</v>
      </c>
      <c r="E15" s="9">
        <v>28</v>
      </c>
      <c r="F15" s="9">
        <v>46</v>
      </c>
      <c r="G15" s="9">
        <v>42</v>
      </c>
      <c r="H15" s="9">
        <v>651</v>
      </c>
      <c r="I15" s="9">
        <v>80</v>
      </c>
      <c r="J15" s="10">
        <f t="shared" si="5"/>
        <v>729</v>
      </c>
      <c r="K15" s="10">
        <f t="shared" si="6"/>
        <v>150</v>
      </c>
      <c r="L15" s="11">
        <f t="shared" si="7"/>
        <v>614</v>
      </c>
      <c r="M15" s="119">
        <f t="shared" si="8"/>
        <v>0.92327689641381139</v>
      </c>
      <c r="N15" s="120">
        <f>M15*(Pesos!$C$2)</f>
        <v>12.92587654979336</v>
      </c>
      <c r="O15" s="136" t="s">
        <v>26</v>
      </c>
      <c r="P15" s="13">
        <v>2</v>
      </c>
      <c r="Q15" s="13">
        <v>2</v>
      </c>
      <c r="R15" s="13">
        <v>1</v>
      </c>
      <c r="S15" s="13">
        <v>0</v>
      </c>
      <c r="T15" s="14">
        <f t="shared" si="0"/>
        <v>5</v>
      </c>
      <c r="U15" s="119">
        <f t="shared" si="1"/>
        <v>0.70370370370370372</v>
      </c>
      <c r="V15" s="120">
        <f>U15*(Pesos!$C$3)</f>
        <v>7.7407407407407405</v>
      </c>
      <c r="W15" s="136" t="s">
        <v>26</v>
      </c>
      <c r="X15" s="20">
        <v>2</v>
      </c>
      <c r="Y15" s="119">
        <f t="shared" si="2"/>
        <v>0.78082191780821919</v>
      </c>
      <c r="Z15" s="120">
        <f>Y15*(Pesos!$C$4)</f>
        <v>60.12328767123288</v>
      </c>
      <c r="AA15" s="136" t="s">
        <v>26</v>
      </c>
      <c r="AB15" s="20">
        <v>19</v>
      </c>
      <c r="AC15" s="119">
        <f t="shared" si="3"/>
        <v>0.75208333333333333</v>
      </c>
      <c r="AD15" s="120">
        <f>AC15*(Pesos!$C$5)</f>
        <v>19.554166666666667</v>
      </c>
      <c r="AE15" s="136" t="s">
        <v>26</v>
      </c>
      <c r="AF15" s="20">
        <v>20</v>
      </c>
      <c r="AG15" s="119">
        <f t="shared" si="4"/>
        <v>0.57633973710819009</v>
      </c>
      <c r="AH15" s="120">
        <f>AG15*(Pesos!$C$6)</f>
        <v>13.832153690596563</v>
      </c>
    </row>
    <row r="16" spans="1:34" x14ac:dyDescent="0.25">
      <c r="A16" s="99">
        <v>13</v>
      </c>
      <c r="B16" s="137" t="s">
        <v>27</v>
      </c>
      <c r="C16" s="16">
        <v>35</v>
      </c>
      <c r="D16" s="9">
        <v>79</v>
      </c>
      <c r="E16" s="9">
        <v>72</v>
      </c>
      <c r="F16" s="9">
        <v>128</v>
      </c>
      <c r="G16" s="9">
        <v>123</v>
      </c>
      <c r="H16" s="9">
        <v>763</v>
      </c>
      <c r="I16" s="9">
        <v>24</v>
      </c>
      <c r="J16" s="10">
        <f t="shared" si="5"/>
        <v>970</v>
      </c>
      <c r="K16" s="10">
        <f t="shared" si="6"/>
        <v>219</v>
      </c>
      <c r="L16" s="11">
        <f t="shared" si="7"/>
        <v>786</v>
      </c>
      <c r="M16" s="119">
        <f t="shared" si="8"/>
        <v>1.2285028662844955</v>
      </c>
      <c r="N16" s="120">
        <f>M16*(Pesos!$C$2)</f>
        <v>17.199040127982936</v>
      </c>
      <c r="O16" s="137" t="s">
        <v>27</v>
      </c>
      <c r="P16" s="13">
        <v>3</v>
      </c>
      <c r="Q16" s="13">
        <v>1</v>
      </c>
      <c r="R16" s="13">
        <v>2</v>
      </c>
      <c r="S16" s="13">
        <v>0</v>
      </c>
      <c r="T16" s="14">
        <f t="shared" si="0"/>
        <v>6</v>
      </c>
      <c r="U16" s="119">
        <f t="shared" si="1"/>
        <v>0.84444444444444444</v>
      </c>
      <c r="V16" s="120">
        <f>U16*(Pesos!$C$3)</f>
        <v>9.2888888888888896</v>
      </c>
      <c r="W16" s="136" t="s">
        <v>27</v>
      </c>
      <c r="X16" s="20">
        <v>3</v>
      </c>
      <c r="Y16" s="119">
        <f t="shared" si="2"/>
        <v>1.1712328767123288</v>
      </c>
      <c r="Z16" s="120">
        <f>Y16*(Pesos!$C$4)</f>
        <v>90.18493150684931</v>
      </c>
      <c r="AA16" s="136" t="s">
        <v>27</v>
      </c>
      <c r="AB16" s="20">
        <v>28</v>
      </c>
      <c r="AC16" s="119">
        <f t="shared" si="3"/>
        <v>1.1083333333333334</v>
      </c>
      <c r="AD16" s="120">
        <f>AC16*(Pesos!$C$5)</f>
        <v>28.81666666666667</v>
      </c>
      <c r="AE16" s="136" t="s">
        <v>27</v>
      </c>
      <c r="AF16" s="20">
        <v>40</v>
      </c>
      <c r="AG16" s="119">
        <f t="shared" si="4"/>
        <v>1.1526794742163802</v>
      </c>
      <c r="AH16" s="120">
        <f>AG16*(Pesos!$C$6)</f>
        <v>27.664307381193126</v>
      </c>
    </row>
    <row r="17" spans="1:34" x14ac:dyDescent="0.25">
      <c r="A17" s="99">
        <v>14</v>
      </c>
      <c r="B17" s="136" t="s">
        <v>28</v>
      </c>
      <c r="C17" s="16">
        <v>12</v>
      </c>
      <c r="D17" s="9">
        <v>66</v>
      </c>
      <c r="E17" s="9">
        <v>64</v>
      </c>
      <c r="F17" s="9">
        <v>31</v>
      </c>
      <c r="G17" s="9">
        <v>27</v>
      </c>
      <c r="H17" s="9">
        <v>663</v>
      </c>
      <c r="I17" s="9">
        <v>325</v>
      </c>
      <c r="J17" s="10">
        <f t="shared" si="5"/>
        <v>760</v>
      </c>
      <c r="K17" s="10">
        <f t="shared" si="6"/>
        <v>416</v>
      </c>
      <c r="L17" s="11">
        <f t="shared" si="7"/>
        <v>356</v>
      </c>
      <c r="M17" s="119">
        <f t="shared" si="8"/>
        <v>0.96253832822290364</v>
      </c>
      <c r="N17" s="120">
        <f>M17*(Pesos!$C$2)</f>
        <v>13.475536595120651</v>
      </c>
      <c r="O17" s="136" t="s">
        <v>28</v>
      </c>
      <c r="P17" s="13">
        <v>1</v>
      </c>
      <c r="Q17" s="13">
        <v>2</v>
      </c>
      <c r="R17" s="13">
        <v>1</v>
      </c>
      <c r="S17" s="13">
        <v>1</v>
      </c>
      <c r="T17" s="14">
        <f t="shared" si="0"/>
        <v>5</v>
      </c>
      <c r="U17" s="119">
        <f t="shared" si="1"/>
        <v>0.70370370370370372</v>
      </c>
      <c r="V17" s="120">
        <f>U17*(Pesos!$C$3)</f>
        <v>7.7407407407407405</v>
      </c>
      <c r="W17" s="136" t="s">
        <v>28</v>
      </c>
      <c r="X17" s="20">
        <v>3</v>
      </c>
      <c r="Y17" s="119">
        <f t="shared" si="2"/>
        <v>1.1712328767123288</v>
      </c>
      <c r="Z17" s="120">
        <f>Y17*(Pesos!$C$4)</f>
        <v>90.18493150684931</v>
      </c>
      <c r="AA17" s="136" t="s">
        <v>28</v>
      </c>
      <c r="AB17" s="20">
        <v>16</v>
      </c>
      <c r="AC17" s="119">
        <f t="shared" si="3"/>
        <v>0.6333333333333333</v>
      </c>
      <c r="AD17" s="120">
        <f>AC17*(Pesos!$C$5)</f>
        <v>16.466666666666665</v>
      </c>
      <c r="AE17" s="136" t="s">
        <v>28</v>
      </c>
      <c r="AF17" s="20">
        <v>45</v>
      </c>
      <c r="AG17" s="119">
        <f t="shared" si="4"/>
        <v>1.2967644084934278</v>
      </c>
      <c r="AH17" s="120">
        <f>AG17*(Pesos!$C$6)</f>
        <v>31.122345803842265</v>
      </c>
    </row>
    <row r="18" spans="1:34" x14ac:dyDescent="0.25">
      <c r="A18" s="99">
        <v>15</v>
      </c>
      <c r="B18" s="136" t="s">
        <v>29</v>
      </c>
      <c r="C18" s="16">
        <v>252</v>
      </c>
      <c r="D18" s="9">
        <v>162</v>
      </c>
      <c r="E18" s="9">
        <v>141</v>
      </c>
      <c r="F18" s="9">
        <v>126</v>
      </c>
      <c r="G18" s="9">
        <v>87</v>
      </c>
      <c r="H18" s="9">
        <v>710</v>
      </c>
      <c r="I18" s="9">
        <v>358</v>
      </c>
      <c r="J18" s="10">
        <f t="shared" si="5"/>
        <v>998</v>
      </c>
      <c r="K18" s="10">
        <f t="shared" si="6"/>
        <v>586</v>
      </c>
      <c r="L18" s="11">
        <f t="shared" si="7"/>
        <v>664</v>
      </c>
      <c r="M18" s="119">
        <f t="shared" si="8"/>
        <v>1.2639648046927077</v>
      </c>
      <c r="N18" s="120">
        <f>M18*(Pesos!$C$2)</f>
        <v>17.695507265697906</v>
      </c>
      <c r="O18" s="136" t="s">
        <v>29</v>
      </c>
      <c r="P18" s="13">
        <v>2</v>
      </c>
      <c r="Q18" s="13">
        <v>1</v>
      </c>
      <c r="R18" s="13">
        <v>5</v>
      </c>
      <c r="S18" s="13">
        <v>1</v>
      </c>
      <c r="T18" s="14">
        <f t="shared" si="0"/>
        <v>9</v>
      </c>
      <c r="U18" s="119">
        <f t="shared" si="1"/>
        <v>1.2666666666666666</v>
      </c>
      <c r="V18" s="120">
        <f>U18*(Pesos!$C$3)</f>
        <v>13.933333333333334</v>
      </c>
      <c r="W18" s="136" t="s">
        <v>29</v>
      </c>
      <c r="X18" s="18">
        <v>4</v>
      </c>
      <c r="Y18" s="119">
        <f t="shared" si="2"/>
        <v>1.5616438356164384</v>
      </c>
      <c r="Z18" s="120">
        <f>Y18*(Pesos!$C$4)</f>
        <v>120.24657534246576</v>
      </c>
      <c r="AA18" s="136" t="s">
        <v>29</v>
      </c>
      <c r="AB18" s="18">
        <v>15</v>
      </c>
      <c r="AC18" s="119">
        <f t="shared" si="3"/>
        <v>0.59375</v>
      </c>
      <c r="AD18" s="120">
        <f>AC18*(Pesos!$C$5)</f>
        <v>15.4375</v>
      </c>
      <c r="AE18" s="136" t="s">
        <v>29</v>
      </c>
      <c r="AF18" s="18">
        <v>48</v>
      </c>
      <c r="AG18" s="119">
        <f t="shared" si="4"/>
        <v>1.3832153690596563</v>
      </c>
      <c r="AH18" s="120">
        <f>AG18*(Pesos!$C$6)</f>
        <v>33.197168857431748</v>
      </c>
    </row>
    <row r="19" spans="1:34" x14ac:dyDescent="0.25">
      <c r="A19" s="99">
        <v>16</v>
      </c>
      <c r="B19" s="136" t="s">
        <v>30</v>
      </c>
      <c r="C19" s="16">
        <v>54</v>
      </c>
      <c r="D19" s="9">
        <v>98</v>
      </c>
      <c r="E19" s="9">
        <v>97</v>
      </c>
      <c r="F19" s="9">
        <v>83</v>
      </c>
      <c r="G19" s="9">
        <v>46</v>
      </c>
      <c r="H19" s="9">
        <v>447</v>
      </c>
      <c r="I19" s="9">
        <v>54</v>
      </c>
      <c r="J19" s="10">
        <f t="shared" si="5"/>
        <v>628</v>
      </c>
      <c r="K19" s="10">
        <f t="shared" si="6"/>
        <v>197</v>
      </c>
      <c r="L19" s="11">
        <f t="shared" si="7"/>
        <v>485</v>
      </c>
      <c r="M19" s="119">
        <f t="shared" si="8"/>
        <v>0.79536061858418883</v>
      </c>
      <c r="N19" s="120">
        <f>M19*(Pesos!$C$2)</f>
        <v>11.135048660178644</v>
      </c>
      <c r="O19" s="136" t="s">
        <v>30</v>
      </c>
      <c r="P19" s="13">
        <v>2</v>
      </c>
      <c r="Q19" s="13">
        <v>1</v>
      </c>
      <c r="R19" s="13">
        <v>2</v>
      </c>
      <c r="S19" s="13">
        <v>1</v>
      </c>
      <c r="T19" s="14">
        <f t="shared" si="0"/>
        <v>6</v>
      </c>
      <c r="U19" s="119">
        <f t="shared" si="1"/>
        <v>0.84444444444444444</v>
      </c>
      <c r="V19" s="120">
        <f>U19*(Pesos!$C$3)</f>
        <v>9.2888888888888896</v>
      </c>
      <c r="W19" s="136" t="s">
        <v>30</v>
      </c>
      <c r="X19" s="18">
        <v>3</v>
      </c>
      <c r="Y19" s="119">
        <f t="shared" si="2"/>
        <v>1.1712328767123288</v>
      </c>
      <c r="Z19" s="120">
        <f>Y19*(Pesos!$C$4)</f>
        <v>90.18493150684931</v>
      </c>
      <c r="AA19" s="136" t="s">
        <v>30</v>
      </c>
      <c r="AB19" s="18">
        <v>16</v>
      </c>
      <c r="AC19" s="119">
        <f t="shared" si="3"/>
        <v>0.6333333333333333</v>
      </c>
      <c r="AD19" s="120">
        <f>AC19*(Pesos!$C$5)</f>
        <v>16.466666666666665</v>
      </c>
      <c r="AE19" s="136" t="s">
        <v>30</v>
      </c>
      <c r="AF19" s="18">
        <v>45</v>
      </c>
      <c r="AG19" s="119">
        <f t="shared" si="4"/>
        <v>1.2967644084934278</v>
      </c>
      <c r="AH19" s="120">
        <f>AG19*(Pesos!$C$6)</f>
        <v>31.122345803842265</v>
      </c>
    </row>
    <row r="20" spans="1:34" x14ac:dyDescent="0.25">
      <c r="A20" s="99">
        <v>17</v>
      </c>
      <c r="B20" s="136" t="s">
        <v>31</v>
      </c>
      <c r="C20" s="16">
        <v>119</v>
      </c>
      <c r="D20" s="9">
        <v>130</v>
      </c>
      <c r="E20" s="9">
        <v>130</v>
      </c>
      <c r="F20" s="9">
        <v>71</v>
      </c>
      <c r="G20" s="9">
        <v>71</v>
      </c>
      <c r="H20" s="9">
        <v>627</v>
      </c>
      <c r="I20" s="9">
        <v>317</v>
      </c>
      <c r="J20" s="10">
        <f t="shared" si="5"/>
        <v>828</v>
      </c>
      <c r="K20" s="10">
        <f t="shared" si="6"/>
        <v>518</v>
      </c>
      <c r="L20" s="11">
        <f t="shared" si="7"/>
        <v>429</v>
      </c>
      <c r="M20" s="119">
        <f t="shared" si="8"/>
        <v>1.0486601786428476</v>
      </c>
      <c r="N20" s="120">
        <f>M20*(Pesos!$C$2)</f>
        <v>14.681242500999865</v>
      </c>
      <c r="O20" s="136" t="s">
        <v>31</v>
      </c>
      <c r="P20" s="13">
        <v>2</v>
      </c>
      <c r="Q20" s="13">
        <v>2</v>
      </c>
      <c r="R20" s="13">
        <v>0</v>
      </c>
      <c r="S20" s="13">
        <v>0</v>
      </c>
      <c r="T20" s="14">
        <f t="shared" si="0"/>
        <v>4</v>
      </c>
      <c r="U20" s="119">
        <f t="shared" si="1"/>
        <v>0.562962962962963</v>
      </c>
      <c r="V20" s="120">
        <f>U20*(Pesos!$C$3)</f>
        <v>6.1925925925925931</v>
      </c>
      <c r="W20" s="136" t="s">
        <v>31</v>
      </c>
      <c r="X20" s="18">
        <v>4</v>
      </c>
      <c r="Y20" s="119">
        <f t="shared" si="2"/>
        <v>1.5616438356164384</v>
      </c>
      <c r="Z20" s="120">
        <f>Y20*(Pesos!$C$4)</f>
        <v>120.24657534246576</v>
      </c>
      <c r="AA20" s="136" t="s">
        <v>31</v>
      </c>
      <c r="AB20" s="18">
        <v>15</v>
      </c>
      <c r="AC20" s="119">
        <f t="shared" si="3"/>
        <v>0.59375</v>
      </c>
      <c r="AD20" s="120">
        <f>AC20*(Pesos!$C$5)</f>
        <v>15.4375</v>
      </c>
      <c r="AE20" s="136" t="s">
        <v>31</v>
      </c>
      <c r="AF20" s="18">
        <v>21</v>
      </c>
      <c r="AG20" s="119">
        <f t="shared" si="4"/>
        <v>0.60515672396359965</v>
      </c>
      <c r="AH20" s="120">
        <f>AG20*(Pesos!$C$6)</f>
        <v>14.523761375126391</v>
      </c>
    </row>
    <row r="21" spans="1:34" x14ac:dyDescent="0.25">
      <c r="A21" s="99">
        <v>18</v>
      </c>
      <c r="B21" s="137" t="s">
        <v>32</v>
      </c>
      <c r="C21" s="16">
        <v>76</v>
      </c>
      <c r="D21" s="9">
        <v>130</v>
      </c>
      <c r="E21" s="9">
        <v>128</v>
      </c>
      <c r="F21" s="9">
        <v>102</v>
      </c>
      <c r="G21" s="9">
        <v>101</v>
      </c>
      <c r="H21" s="9">
        <v>796</v>
      </c>
      <c r="I21" s="9">
        <v>456</v>
      </c>
      <c r="J21" s="10">
        <f t="shared" si="5"/>
        <v>1028</v>
      </c>
      <c r="K21" s="10">
        <f t="shared" si="6"/>
        <v>685</v>
      </c>
      <c r="L21" s="11">
        <f t="shared" si="7"/>
        <v>419</v>
      </c>
      <c r="M21" s="119">
        <f t="shared" si="8"/>
        <v>1.3019597387015065</v>
      </c>
      <c r="N21" s="120">
        <f>M21*(Pesos!$C$2)</f>
        <v>18.22743634182109</v>
      </c>
      <c r="O21" s="137" t="s">
        <v>32</v>
      </c>
      <c r="P21" s="13">
        <v>2</v>
      </c>
      <c r="Q21" s="13">
        <v>4</v>
      </c>
      <c r="R21" s="13">
        <v>1</v>
      </c>
      <c r="S21" s="13">
        <v>1</v>
      </c>
      <c r="T21" s="14">
        <f t="shared" si="0"/>
        <v>8</v>
      </c>
      <c r="U21" s="119">
        <f t="shared" si="1"/>
        <v>1.125925925925926</v>
      </c>
      <c r="V21" s="120">
        <f>U21*(Pesos!$C$3)</f>
        <v>12.385185185185186</v>
      </c>
      <c r="W21" s="136" t="s">
        <v>32</v>
      </c>
      <c r="X21" s="18">
        <v>4</v>
      </c>
      <c r="Y21" s="119">
        <f t="shared" si="2"/>
        <v>1.5616438356164384</v>
      </c>
      <c r="Z21" s="120">
        <f>Y21*(Pesos!$C$4)</f>
        <v>120.24657534246576</v>
      </c>
      <c r="AA21" s="136" t="s">
        <v>32</v>
      </c>
      <c r="AB21" s="18">
        <v>21</v>
      </c>
      <c r="AC21" s="119">
        <f t="shared" si="3"/>
        <v>0.83125000000000004</v>
      </c>
      <c r="AD21" s="120">
        <f>AC21*(Pesos!$C$5)</f>
        <v>21.612500000000001</v>
      </c>
      <c r="AE21" s="136" t="s">
        <v>32</v>
      </c>
      <c r="AF21" s="18">
        <v>65</v>
      </c>
      <c r="AG21" s="119">
        <f t="shared" si="4"/>
        <v>1.8731041456016175</v>
      </c>
      <c r="AH21" s="120">
        <f>AG21*(Pesos!$C$6)</f>
        <v>44.954499494438821</v>
      </c>
    </row>
    <row r="22" spans="1:34" x14ac:dyDescent="0.25">
      <c r="A22" s="99">
        <v>19</v>
      </c>
      <c r="B22" s="137" t="s">
        <v>33</v>
      </c>
      <c r="C22" s="16">
        <v>126</v>
      </c>
      <c r="D22" s="9">
        <v>130</v>
      </c>
      <c r="E22" s="9">
        <v>125</v>
      </c>
      <c r="F22" s="9">
        <v>66</v>
      </c>
      <c r="G22" s="9">
        <v>63</v>
      </c>
      <c r="H22" s="9">
        <v>865</v>
      </c>
      <c r="I22" s="9">
        <v>432</v>
      </c>
      <c r="J22" s="10">
        <f t="shared" si="5"/>
        <v>1061</v>
      </c>
      <c r="K22" s="10">
        <f t="shared" si="6"/>
        <v>620</v>
      </c>
      <c r="L22" s="11">
        <f t="shared" si="7"/>
        <v>567</v>
      </c>
      <c r="M22" s="119">
        <f t="shared" si="8"/>
        <v>1.3437541661111851</v>
      </c>
      <c r="N22" s="120">
        <f>M22*(Pesos!$C$2)</f>
        <v>18.812558325556591</v>
      </c>
      <c r="O22" s="137" t="s">
        <v>33</v>
      </c>
      <c r="P22" s="13">
        <v>2</v>
      </c>
      <c r="Q22" s="13">
        <v>8</v>
      </c>
      <c r="R22" s="13">
        <v>0</v>
      </c>
      <c r="S22" s="13">
        <v>0</v>
      </c>
      <c r="T22" s="14">
        <f t="shared" si="0"/>
        <v>10</v>
      </c>
      <c r="U22" s="119">
        <f t="shared" si="1"/>
        <v>1.4074074074074074</v>
      </c>
      <c r="V22" s="120">
        <f>U22*(Pesos!$C$3)</f>
        <v>15.481481481481481</v>
      </c>
      <c r="W22" s="136" t="s">
        <v>33</v>
      </c>
      <c r="X22" s="18">
        <v>2</v>
      </c>
      <c r="Y22" s="119">
        <f t="shared" si="2"/>
        <v>0.78082191780821919</v>
      </c>
      <c r="Z22" s="120">
        <f>Y22*(Pesos!$C$4)</f>
        <v>60.12328767123288</v>
      </c>
      <c r="AA22" s="136" t="s">
        <v>33</v>
      </c>
      <c r="AB22" s="18">
        <v>49</v>
      </c>
      <c r="AC22" s="119">
        <f t="shared" si="3"/>
        <v>1.9395833333333332</v>
      </c>
      <c r="AD22" s="120">
        <f>AC22*(Pesos!$C$5)</f>
        <v>50.42916666666666</v>
      </c>
      <c r="AE22" s="136" t="s">
        <v>33</v>
      </c>
      <c r="AF22" s="18">
        <v>127</v>
      </c>
      <c r="AG22" s="119">
        <f t="shared" si="4"/>
        <v>3.6597573306370066</v>
      </c>
      <c r="AH22" s="120">
        <f>AG22*(Pesos!$C$6)</f>
        <v>87.834175935288158</v>
      </c>
    </row>
    <row r="23" spans="1:34" x14ac:dyDescent="0.25">
      <c r="A23" s="99">
        <v>20</v>
      </c>
      <c r="B23" s="141" t="s">
        <v>34</v>
      </c>
      <c r="C23" s="16">
        <v>65</v>
      </c>
      <c r="D23" s="9">
        <v>219</v>
      </c>
      <c r="E23" s="9">
        <v>197</v>
      </c>
      <c r="F23" s="9">
        <v>63</v>
      </c>
      <c r="G23" s="9">
        <v>49</v>
      </c>
      <c r="H23" s="9">
        <v>844</v>
      </c>
      <c r="I23" s="9">
        <v>347</v>
      </c>
      <c r="J23" s="10">
        <f t="shared" si="5"/>
        <v>1126</v>
      </c>
      <c r="K23" s="10">
        <f t="shared" si="6"/>
        <v>593</v>
      </c>
      <c r="L23" s="11">
        <f t="shared" si="7"/>
        <v>598</v>
      </c>
      <c r="M23" s="119">
        <f t="shared" si="8"/>
        <v>1.4260765231302495</v>
      </c>
      <c r="N23" s="120">
        <f>M23*(Pesos!$C$2)</f>
        <v>19.965071323823494</v>
      </c>
      <c r="O23" s="141" t="s">
        <v>34</v>
      </c>
      <c r="P23" s="13">
        <v>2</v>
      </c>
      <c r="Q23" s="13">
        <v>5</v>
      </c>
      <c r="R23" s="13">
        <v>0</v>
      </c>
      <c r="S23" s="13">
        <v>0</v>
      </c>
      <c r="T23" s="14">
        <f t="shared" si="0"/>
        <v>7</v>
      </c>
      <c r="U23" s="119">
        <f t="shared" si="1"/>
        <v>0.98518518518518505</v>
      </c>
      <c r="V23" s="120">
        <f>U23*(Pesos!$C$3)</f>
        <v>10.837037037037035</v>
      </c>
      <c r="W23" s="145" t="s">
        <v>34</v>
      </c>
      <c r="X23" s="18">
        <v>2</v>
      </c>
      <c r="Y23" s="119">
        <f t="shared" si="2"/>
        <v>0.78082191780821919</v>
      </c>
      <c r="Z23" s="120">
        <f>Y23*(Pesos!$C$4)</f>
        <v>60.12328767123288</v>
      </c>
      <c r="AA23" s="145" t="s">
        <v>34</v>
      </c>
      <c r="AB23" s="18">
        <v>72</v>
      </c>
      <c r="AC23" s="119">
        <f t="shared" si="3"/>
        <v>2.85</v>
      </c>
      <c r="AD23" s="120">
        <f>AC23*(Pesos!$C$5)</f>
        <v>74.100000000000009</v>
      </c>
      <c r="AE23" s="145" t="s">
        <v>34</v>
      </c>
      <c r="AF23" s="18">
        <v>40</v>
      </c>
      <c r="AG23" s="119">
        <f t="shared" si="4"/>
        <v>1.1526794742163802</v>
      </c>
      <c r="AH23" s="120">
        <f>AG23*(Pesos!$C$6)</f>
        <v>27.664307381193126</v>
      </c>
    </row>
    <row r="24" spans="1:34" x14ac:dyDescent="0.25">
      <c r="A24" s="99">
        <v>21</v>
      </c>
      <c r="B24" s="136" t="s">
        <v>35</v>
      </c>
      <c r="C24" s="16">
        <v>64</v>
      </c>
      <c r="D24" s="9">
        <v>160</v>
      </c>
      <c r="E24" s="9">
        <v>144</v>
      </c>
      <c r="F24" s="9">
        <v>94</v>
      </c>
      <c r="G24" s="9">
        <v>80</v>
      </c>
      <c r="H24" s="9">
        <v>894</v>
      </c>
      <c r="I24" s="9">
        <v>440</v>
      </c>
      <c r="J24" s="10">
        <f t="shared" si="5"/>
        <v>1148</v>
      </c>
      <c r="K24" s="10">
        <f t="shared" si="6"/>
        <v>664</v>
      </c>
      <c r="L24" s="11">
        <f t="shared" si="7"/>
        <v>548</v>
      </c>
      <c r="M24" s="119">
        <f t="shared" si="8"/>
        <v>1.4539394747367016</v>
      </c>
      <c r="N24" s="120">
        <f>M24*(Pesos!$C$2)</f>
        <v>20.355152646313822</v>
      </c>
      <c r="O24" s="136" t="s">
        <v>35</v>
      </c>
      <c r="P24" s="13">
        <f>2+1</f>
        <v>3</v>
      </c>
      <c r="Q24" s="13">
        <v>4</v>
      </c>
      <c r="R24" s="13">
        <v>2</v>
      </c>
      <c r="S24" s="13">
        <v>1</v>
      </c>
      <c r="T24" s="14">
        <f t="shared" si="0"/>
        <v>10</v>
      </c>
      <c r="U24" s="119">
        <f t="shared" si="1"/>
        <v>1.4074074074074074</v>
      </c>
      <c r="V24" s="120">
        <f>U24*(Pesos!$C$3)</f>
        <v>15.481481481481481</v>
      </c>
      <c r="W24" s="136" t="s">
        <v>35</v>
      </c>
      <c r="X24" s="18">
        <v>3</v>
      </c>
      <c r="Y24" s="119">
        <f t="shared" si="2"/>
        <v>1.1712328767123288</v>
      </c>
      <c r="Z24" s="120">
        <f>Y24*(Pesos!$C$4)</f>
        <v>90.18493150684931</v>
      </c>
      <c r="AA24" s="136" t="s">
        <v>35</v>
      </c>
      <c r="AB24" s="18">
        <v>23</v>
      </c>
      <c r="AC24" s="119">
        <f t="shared" si="3"/>
        <v>0.91041666666666665</v>
      </c>
      <c r="AD24" s="120">
        <f>AC24*(Pesos!$C$5)</f>
        <v>23.670833333333334</v>
      </c>
      <c r="AE24" s="136" t="s">
        <v>35</v>
      </c>
      <c r="AF24" s="18">
        <v>32</v>
      </c>
      <c r="AG24" s="119">
        <f t="shared" si="4"/>
        <v>0.92214357937310421</v>
      </c>
      <c r="AH24" s="120">
        <f>AG24*(Pesos!$C$6)</f>
        <v>22.1314459049545</v>
      </c>
    </row>
    <row r="25" spans="1:34" x14ac:dyDescent="0.25">
      <c r="A25" s="99">
        <v>22</v>
      </c>
      <c r="B25" s="135" t="s">
        <v>36</v>
      </c>
      <c r="C25" s="16">
        <v>37</v>
      </c>
      <c r="D25" s="9">
        <v>183</v>
      </c>
      <c r="E25" s="9">
        <v>189</v>
      </c>
      <c r="F25" s="9">
        <v>89</v>
      </c>
      <c r="G25" s="9">
        <v>86</v>
      </c>
      <c r="H25" s="9">
        <v>784</v>
      </c>
      <c r="I25" s="9">
        <v>465</v>
      </c>
      <c r="J25" s="10">
        <f t="shared" si="5"/>
        <v>1056</v>
      </c>
      <c r="K25" s="10">
        <f t="shared" si="6"/>
        <v>740</v>
      </c>
      <c r="L25" s="11">
        <f t="shared" si="7"/>
        <v>353</v>
      </c>
      <c r="M25" s="119">
        <f t="shared" si="8"/>
        <v>1.3374216771097187</v>
      </c>
      <c r="N25" s="120">
        <f>M25*(Pesos!$C$2)</f>
        <v>18.723903479536062</v>
      </c>
      <c r="O25" s="135" t="s">
        <v>36</v>
      </c>
      <c r="P25" s="13">
        <v>2</v>
      </c>
      <c r="Q25" s="13">
        <v>5</v>
      </c>
      <c r="R25" s="13">
        <v>0</v>
      </c>
      <c r="S25" s="13">
        <v>0</v>
      </c>
      <c r="T25" s="14">
        <f t="shared" si="0"/>
        <v>7</v>
      </c>
      <c r="U25" s="119">
        <f t="shared" si="1"/>
        <v>0.98518518518518505</v>
      </c>
      <c r="V25" s="120">
        <f>U25*(Pesos!$C$3)</f>
        <v>10.837037037037035</v>
      </c>
      <c r="W25" s="142" t="s">
        <v>36</v>
      </c>
      <c r="X25" s="18">
        <v>1</v>
      </c>
      <c r="Y25" s="119">
        <f t="shared" si="2"/>
        <v>0.3904109589041096</v>
      </c>
      <c r="Z25" s="120">
        <f>Y25*(Pesos!$C$4)</f>
        <v>30.06164383561644</v>
      </c>
      <c r="AA25" s="142" t="s">
        <v>36</v>
      </c>
      <c r="AB25" s="18">
        <v>36</v>
      </c>
      <c r="AC25" s="119">
        <f t="shared" si="3"/>
        <v>1.425</v>
      </c>
      <c r="AD25" s="120">
        <f>AC25*(Pesos!$C$5)</f>
        <v>37.050000000000004</v>
      </c>
      <c r="AE25" s="142" t="s">
        <v>36</v>
      </c>
      <c r="AF25" s="18">
        <v>15</v>
      </c>
      <c r="AG25" s="119">
        <f t="shared" si="4"/>
        <v>0.43225480283114254</v>
      </c>
      <c r="AH25" s="120">
        <f>AG25*(Pesos!$C$6)</f>
        <v>10.37411526794742</v>
      </c>
    </row>
    <row r="26" spans="1:34" x14ac:dyDescent="0.25">
      <c r="A26" s="99">
        <v>23</v>
      </c>
      <c r="B26" s="140" t="s">
        <v>37</v>
      </c>
      <c r="C26" s="16">
        <v>109</v>
      </c>
      <c r="D26" s="9">
        <v>55</v>
      </c>
      <c r="E26" s="9">
        <v>46</v>
      </c>
      <c r="F26" s="9">
        <v>58</v>
      </c>
      <c r="G26" s="9">
        <v>53</v>
      </c>
      <c r="H26" s="9">
        <v>766</v>
      </c>
      <c r="I26" s="9">
        <v>405</v>
      </c>
      <c r="J26" s="10">
        <f t="shared" si="5"/>
        <v>879</v>
      </c>
      <c r="K26" s="10">
        <f t="shared" si="6"/>
        <v>504</v>
      </c>
      <c r="L26" s="11">
        <f t="shared" si="7"/>
        <v>484</v>
      </c>
      <c r="M26" s="119">
        <f t="shared" si="8"/>
        <v>1.1132515664578055</v>
      </c>
      <c r="N26" s="120">
        <f>M26*(Pesos!$C$2)</f>
        <v>15.585521930409278</v>
      </c>
      <c r="O26" s="140" t="s">
        <v>37</v>
      </c>
      <c r="P26" s="13">
        <v>2</v>
      </c>
      <c r="Q26" s="13">
        <v>4</v>
      </c>
      <c r="R26" s="13">
        <v>2</v>
      </c>
      <c r="S26" s="13">
        <v>0</v>
      </c>
      <c r="T26" s="14">
        <f t="shared" si="0"/>
        <v>8</v>
      </c>
      <c r="U26" s="119">
        <f t="shared" si="1"/>
        <v>1.125925925925926</v>
      </c>
      <c r="V26" s="120">
        <f>U26*(Pesos!$C$3)</f>
        <v>12.385185185185186</v>
      </c>
      <c r="W26" s="136" t="s">
        <v>37</v>
      </c>
      <c r="X26" s="18">
        <v>4</v>
      </c>
      <c r="Y26" s="119">
        <f t="shared" si="2"/>
        <v>1.5616438356164384</v>
      </c>
      <c r="Z26" s="120">
        <f>Y26*(Pesos!$C$4)</f>
        <v>120.24657534246576</v>
      </c>
      <c r="AA26" s="136" t="s">
        <v>37</v>
      </c>
      <c r="AB26" s="18">
        <v>23</v>
      </c>
      <c r="AC26" s="119">
        <f t="shared" si="3"/>
        <v>0.91041666666666665</v>
      </c>
      <c r="AD26" s="120">
        <f>AC26*(Pesos!$C$5)</f>
        <v>23.670833333333334</v>
      </c>
      <c r="AE26" s="136" t="s">
        <v>37</v>
      </c>
      <c r="AF26" s="18">
        <v>58</v>
      </c>
      <c r="AG26" s="119">
        <f t="shared" si="4"/>
        <v>1.6713852376137512</v>
      </c>
      <c r="AH26" s="120">
        <f>AG26*(Pesos!$C$6)</f>
        <v>40.113245702730026</v>
      </c>
    </row>
    <row r="27" spans="1:34" x14ac:dyDescent="0.25">
      <c r="A27" s="99">
        <v>24</v>
      </c>
      <c r="B27" s="136" t="s">
        <v>38</v>
      </c>
      <c r="C27" s="16">
        <v>17</v>
      </c>
      <c r="D27" s="9">
        <v>127</v>
      </c>
      <c r="E27" s="9">
        <v>123</v>
      </c>
      <c r="F27" s="9">
        <v>41</v>
      </c>
      <c r="G27" s="9">
        <v>40</v>
      </c>
      <c r="H27" s="9">
        <v>779</v>
      </c>
      <c r="I27" s="9">
        <v>339</v>
      </c>
      <c r="J27" s="10">
        <f t="shared" si="5"/>
        <v>947</v>
      </c>
      <c r="K27" s="10">
        <f t="shared" si="6"/>
        <v>502</v>
      </c>
      <c r="L27" s="11">
        <f t="shared" si="7"/>
        <v>462</v>
      </c>
      <c r="M27" s="119">
        <f t="shared" si="8"/>
        <v>1.1993734168777497</v>
      </c>
      <c r="N27" s="120">
        <f>M27*(Pesos!$C$2)</f>
        <v>16.791227836288495</v>
      </c>
      <c r="O27" s="136" t="s">
        <v>38</v>
      </c>
      <c r="P27" s="13">
        <v>2</v>
      </c>
      <c r="Q27" s="13">
        <v>2</v>
      </c>
      <c r="R27" s="13">
        <v>2</v>
      </c>
      <c r="S27" s="13">
        <v>1</v>
      </c>
      <c r="T27" s="14">
        <f t="shared" si="0"/>
        <v>7</v>
      </c>
      <c r="U27" s="119">
        <f t="shared" si="1"/>
        <v>0.98518518518518505</v>
      </c>
      <c r="V27" s="120">
        <f>U27*(Pesos!$C$3)</f>
        <v>10.837037037037035</v>
      </c>
      <c r="W27" s="136" t="s">
        <v>38</v>
      </c>
      <c r="X27" s="18">
        <v>3</v>
      </c>
      <c r="Y27" s="119">
        <f t="shared" si="2"/>
        <v>1.1712328767123288</v>
      </c>
      <c r="Z27" s="120">
        <f>Y27*(Pesos!$C$4)</f>
        <v>90.18493150684931</v>
      </c>
      <c r="AA27" s="136" t="s">
        <v>38</v>
      </c>
      <c r="AB27" s="18">
        <v>38</v>
      </c>
      <c r="AC27" s="119">
        <f t="shared" si="3"/>
        <v>1.5041666666666667</v>
      </c>
      <c r="AD27" s="120">
        <f>AC27*(Pesos!$C$5)</f>
        <v>39.108333333333334</v>
      </c>
      <c r="AE27" s="136" t="s">
        <v>38</v>
      </c>
      <c r="AF27" s="18">
        <v>0</v>
      </c>
      <c r="AG27" s="119">
        <f t="shared" si="4"/>
        <v>0</v>
      </c>
      <c r="AH27" s="120">
        <f>AG27*(Pesos!$C$6)</f>
        <v>0</v>
      </c>
    </row>
    <row r="28" spans="1:34" x14ac:dyDescent="0.25">
      <c r="A28" s="99">
        <v>25</v>
      </c>
      <c r="B28" s="136" t="s">
        <v>39</v>
      </c>
      <c r="C28" s="16">
        <v>176</v>
      </c>
      <c r="D28" s="9">
        <v>147</v>
      </c>
      <c r="E28" s="9">
        <v>144</v>
      </c>
      <c r="F28" s="9">
        <v>147</v>
      </c>
      <c r="G28" s="9">
        <v>111</v>
      </c>
      <c r="H28" s="9">
        <v>574</v>
      </c>
      <c r="I28" s="9">
        <v>264</v>
      </c>
      <c r="J28" s="10">
        <f t="shared" si="5"/>
        <v>868</v>
      </c>
      <c r="K28" s="10">
        <f t="shared" si="6"/>
        <v>519</v>
      </c>
      <c r="L28" s="11">
        <f t="shared" si="7"/>
        <v>525</v>
      </c>
      <c r="M28" s="119">
        <f t="shared" si="8"/>
        <v>1.0993200906545793</v>
      </c>
      <c r="N28" s="120">
        <f>M28*(Pesos!$C$2)</f>
        <v>15.390481269164109</v>
      </c>
      <c r="O28" s="136" t="s">
        <v>39</v>
      </c>
      <c r="P28" s="13">
        <v>2</v>
      </c>
      <c r="Q28" s="13">
        <v>4</v>
      </c>
      <c r="R28" s="13">
        <v>3</v>
      </c>
      <c r="S28" s="13">
        <v>1</v>
      </c>
      <c r="T28" s="14">
        <f t="shared" si="0"/>
        <v>10</v>
      </c>
      <c r="U28" s="119">
        <f t="shared" si="1"/>
        <v>1.4074074074074074</v>
      </c>
      <c r="V28" s="120">
        <f>U28*(Pesos!$C$3)</f>
        <v>15.481481481481481</v>
      </c>
      <c r="W28" s="136" t="s">
        <v>39</v>
      </c>
      <c r="X28" s="18">
        <v>3</v>
      </c>
      <c r="Y28" s="119">
        <f t="shared" si="2"/>
        <v>1.1712328767123288</v>
      </c>
      <c r="Z28" s="120">
        <f>Y28*(Pesos!$C$4)</f>
        <v>90.18493150684931</v>
      </c>
      <c r="AA28" s="136" t="s">
        <v>39</v>
      </c>
      <c r="AB28" s="18">
        <v>43</v>
      </c>
      <c r="AC28" s="119">
        <f t="shared" si="3"/>
        <v>1.7020833333333334</v>
      </c>
      <c r="AD28" s="120">
        <f>AC28*(Pesos!$C$5)</f>
        <v>44.25416666666667</v>
      </c>
      <c r="AE28" s="136" t="s">
        <v>39</v>
      </c>
      <c r="AF28" s="18">
        <v>65</v>
      </c>
      <c r="AG28" s="119">
        <f t="shared" si="4"/>
        <v>1.8731041456016175</v>
      </c>
      <c r="AH28" s="120">
        <f>AG28*(Pesos!$C$6)</f>
        <v>44.954499494438821</v>
      </c>
    </row>
    <row r="29" spans="1:34" x14ac:dyDescent="0.25">
      <c r="A29" s="99">
        <v>26</v>
      </c>
      <c r="B29" s="136" t="s">
        <v>40</v>
      </c>
      <c r="C29" s="16">
        <v>19</v>
      </c>
      <c r="D29" s="9">
        <v>65</v>
      </c>
      <c r="E29" s="9">
        <v>58</v>
      </c>
      <c r="F29" s="9">
        <v>62</v>
      </c>
      <c r="G29" s="9">
        <v>59</v>
      </c>
      <c r="H29" s="9">
        <v>857</v>
      </c>
      <c r="I29" s="9">
        <v>396</v>
      </c>
      <c r="J29" s="10">
        <f t="shared" si="5"/>
        <v>984</v>
      </c>
      <c r="K29" s="10">
        <f t="shared" si="6"/>
        <v>513</v>
      </c>
      <c r="L29" s="11">
        <f t="shared" si="7"/>
        <v>490</v>
      </c>
      <c r="M29" s="119">
        <f t="shared" si="8"/>
        <v>1.2462338354886013</v>
      </c>
      <c r="N29" s="120">
        <f>M29*(Pesos!$C$2)</f>
        <v>17.447273696840419</v>
      </c>
      <c r="O29" s="136" t="s">
        <v>40</v>
      </c>
      <c r="P29" s="13">
        <v>2</v>
      </c>
      <c r="Q29" s="13">
        <v>3</v>
      </c>
      <c r="R29" s="13">
        <v>2</v>
      </c>
      <c r="S29" s="13">
        <v>1</v>
      </c>
      <c r="T29" s="14">
        <f t="shared" si="0"/>
        <v>8</v>
      </c>
      <c r="U29" s="119">
        <f t="shared" si="1"/>
        <v>1.125925925925926</v>
      </c>
      <c r="V29" s="120">
        <f>U29*(Pesos!$C$3)</f>
        <v>12.385185185185186</v>
      </c>
      <c r="W29" s="136" t="s">
        <v>40</v>
      </c>
      <c r="X29" s="18">
        <v>3</v>
      </c>
      <c r="Y29" s="119">
        <f t="shared" si="2"/>
        <v>1.1712328767123288</v>
      </c>
      <c r="Z29" s="120">
        <f>Y29*(Pesos!$C$4)</f>
        <v>90.18493150684931</v>
      </c>
      <c r="AA29" s="136" t="s">
        <v>40</v>
      </c>
      <c r="AB29" s="18">
        <v>20</v>
      </c>
      <c r="AC29" s="119">
        <f t="shared" si="3"/>
        <v>0.79166666666666663</v>
      </c>
      <c r="AD29" s="120">
        <f>AC29*(Pesos!$C$5)</f>
        <v>20.583333333333332</v>
      </c>
      <c r="AE29" s="136" t="s">
        <v>40</v>
      </c>
      <c r="AF29" s="18">
        <v>12</v>
      </c>
      <c r="AG29" s="119">
        <f t="shared" si="4"/>
        <v>0.34580384226491406</v>
      </c>
      <c r="AH29" s="120">
        <f>AG29*(Pesos!$C$6)</f>
        <v>8.2992922143579371</v>
      </c>
    </row>
    <row r="30" spans="1:34" x14ac:dyDescent="0.25">
      <c r="A30" s="99">
        <v>27</v>
      </c>
      <c r="B30" s="136" t="s">
        <v>41</v>
      </c>
      <c r="C30" s="16">
        <v>29</v>
      </c>
      <c r="D30" s="9">
        <v>48</v>
      </c>
      <c r="E30" s="9">
        <v>48</v>
      </c>
      <c r="F30" s="9">
        <v>58</v>
      </c>
      <c r="G30" s="9">
        <v>56</v>
      </c>
      <c r="H30" s="9">
        <v>646</v>
      </c>
      <c r="I30" s="9">
        <v>345</v>
      </c>
      <c r="J30" s="10">
        <f t="shared" si="5"/>
        <v>752</v>
      </c>
      <c r="K30" s="10">
        <f t="shared" si="6"/>
        <v>449</v>
      </c>
      <c r="L30" s="11">
        <f t="shared" si="7"/>
        <v>332</v>
      </c>
      <c r="M30" s="119">
        <f t="shared" si="8"/>
        <v>0.95240634582055717</v>
      </c>
      <c r="N30" s="120">
        <f>M30*(Pesos!$C$2)</f>
        <v>13.333688841487801</v>
      </c>
      <c r="O30" s="136" t="s">
        <v>41</v>
      </c>
      <c r="P30" s="13">
        <v>2</v>
      </c>
      <c r="Q30" s="13">
        <v>3</v>
      </c>
      <c r="R30" s="13">
        <v>3</v>
      </c>
      <c r="S30" s="13">
        <v>1</v>
      </c>
      <c r="T30" s="14">
        <f t="shared" si="0"/>
        <v>9</v>
      </c>
      <c r="U30" s="119">
        <f t="shared" si="1"/>
        <v>1.2666666666666666</v>
      </c>
      <c r="V30" s="120">
        <f>U30*(Pesos!$C$3)</f>
        <v>13.933333333333334</v>
      </c>
      <c r="W30" s="136" t="s">
        <v>41</v>
      </c>
      <c r="X30" s="18">
        <v>4</v>
      </c>
      <c r="Y30" s="119">
        <f t="shared" si="2"/>
        <v>1.5616438356164384</v>
      </c>
      <c r="Z30" s="120">
        <f>Y30*(Pesos!$C$4)</f>
        <v>120.24657534246576</v>
      </c>
      <c r="AA30" s="136" t="s">
        <v>41</v>
      </c>
      <c r="AB30" s="18">
        <v>29</v>
      </c>
      <c r="AC30" s="119">
        <f t="shared" si="3"/>
        <v>1.1479166666666667</v>
      </c>
      <c r="AD30" s="120">
        <f>AC30*(Pesos!$C$5)</f>
        <v>29.845833333333335</v>
      </c>
      <c r="AE30" s="136" t="s">
        <v>41</v>
      </c>
      <c r="AF30" s="18">
        <v>37</v>
      </c>
      <c r="AG30" s="119">
        <f t="shared" si="4"/>
        <v>1.0662285136501517</v>
      </c>
      <c r="AH30" s="120">
        <f>AG30*(Pesos!$C$6)</f>
        <v>25.589484327603643</v>
      </c>
    </row>
    <row r="31" spans="1:34" x14ac:dyDescent="0.25">
      <c r="A31" s="99">
        <v>28</v>
      </c>
      <c r="B31" s="136" t="s">
        <v>42</v>
      </c>
      <c r="C31" s="16">
        <v>288</v>
      </c>
      <c r="D31" s="9">
        <v>158</v>
      </c>
      <c r="E31" s="9">
        <v>157</v>
      </c>
      <c r="F31" s="9">
        <v>137</v>
      </c>
      <c r="G31" s="9">
        <v>134</v>
      </c>
      <c r="H31" s="9">
        <v>690</v>
      </c>
      <c r="I31" s="9">
        <v>351</v>
      </c>
      <c r="J31" s="10">
        <f t="shared" si="5"/>
        <v>985</v>
      </c>
      <c r="K31" s="10">
        <f t="shared" si="6"/>
        <v>642</v>
      </c>
      <c r="L31" s="11">
        <f t="shared" si="7"/>
        <v>631</v>
      </c>
      <c r="M31" s="119">
        <f t="shared" si="8"/>
        <v>1.2475003332888948</v>
      </c>
      <c r="N31" s="120">
        <f>M31*(Pesos!$C$2)</f>
        <v>17.465004666044528</v>
      </c>
      <c r="O31" s="136" t="s">
        <v>42</v>
      </c>
      <c r="P31" s="13">
        <v>2</v>
      </c>
      <c r="Q31" s="13">
        <v>2</v>
      </c>
      <c r="R31" s="13">
        <v>4</v>
      </c>
      <c r="S31" s="13">
        <v>1</v>
      </c>
      <c r="T31" s="14">
        <f t="shared" si="0"/>
        <v>9</v>
      </c>
      <c r="U31" s="119">
        <f t="shared" si="1"/>
        <v>1.2666666666666666</v>
      </c>
      <c r="V31" s="120">
        <f>U31*(Pesos!$C$3)</f>
        <v>13.933333333333334</v>
      </c>
      <c r="W31" s="136" t="s">
        <v>42</v>
      </c>
      <c r="X31" s="18">
        <v>4</v>
      </c>
      <c r="Y31" s="119">
        <f t="shared" si="2"/>
        <v>1.5616438356164384</v>
      </c>
      <c r="Z31" s="120">
        <f>Y31*(Pesos!$C$4)</f>
        <v>120.24657534246576</v>
      </c>
      <c r="AA31" s="136" t="s">
        <v>42</v>
      </c>
      <c r="AB31" s="18">
        <v>28</v>
      </c>
      <c r="AC31" s="119">
        <f t="shared" si="3"/>
        <v>1.1083333333333334</v>
      </c>
      <c r="AD31" s="120">
        <f>AC31*(Pesos!$C$5)</f>
        <v>28.81666666666667</v>
      </c>
      <c r="AE31" s="136" t="s">
        <v>42</v>
      </c>
      <c r="AF31" s="18">
        <v>66</v>
      </c>
      <c r="AG31" s="119">
        <f t="shared" si="4"/>
        <v>1.9019211324570273</v>
      </c>
      <c r="AH31" s="120">
        <f>AG31*(Pesos!$C$6)</f>
        <v>45.646107178968656</v>
      </c>
    </row>
    <row r="32" spans="1:34" x14ac:dyDescent="0.25">
      <c r="A32" s="99">
        <v>29</v>
      </c>
      <c r="B32" s="136" t="s">
        <v>43</v>
      </c>
      <c r="C32" s="16">
        <v>39</v>
      </c>
      <c r="D32" s="9">
        <v>40</v>
      </c>
      <c r="E32" s="9">
        <v>41</v>
      </c>
      <c r="F32" s="9">
        <v>41</v>
      </c>
      <c r="G32" s="9">
        <v>41</v>
      </c>
      <c r="H32" s="9">
        <v>468</v>
      </c>
      <c r="I32" s="9">
        <v>252</v>
      </c>
      <c r="J32" s="10">
        <f t="shared" si="5"/>
        <v>549</v>
      </c>
      <c r="K32" s="10">
        <f t="shared" si="6"/>
        <v>334</v>
      </c>
      <c r="L32" s="11">
        <f t="shared" si="7"/>
        <v>254</v>
      </c>
      <c r="M32" s="119">
        <f t="shared" si="8"/>
        <v>0.69530729236101851</v>
      </c>
      <c r="N32" s="120">
        <f>M32*(Pesos!$C$2)</f>
        <v>9.734302093054259</v>
      </c>
      <c r="O32" s="136" t="s">
        <v>43</v>
      </c>
      <c r="P32" s="13">
        <v>1</v>
      </c>
      <c r="Q32" s="13">
        <v>2</v>
      </c>
      <c r="R32" s="13">
        <v>1</v>
      </c>
      <c r="S32" s="13">
        <v>1</v>
      </c>
      <c r="T32" s="14">
        <f t="shared" si="0"/>
        <v>5</v>
      </c>
      <c r="U32" s="119">
        <f t="shared" si="1"/>
        <v>0.70370370370370372</v>
      </c>
      <c r="V32" s="120">
        <f>U32*(Pesos!$C$3)</f>
        <v>7.7407407407407405</v>
      </c>
      <c r="W32" s="136" t="s">
        <v>43</v>
      </c>
      <c r="X32" s="18">
        <v>2</v>
      </c>
      <c r="Y32" s="119">
        <f t="shared" si="2"/>
        <v>0.78082191780821919</v>
      </c>
      <c r="Z32" s="120">
        <f>Y32*(Pesos!$C$4)</f>
        <v>60.12328767123288</v>
      </c>
      <c r="AA32" s="136" t="s">
        <v>43</v>
      </c>
      <c r="AB32" s="18">
        <v>10</v>
      </c>
      <c r="AC32" s="119">
        <f t="shared" si="3"/>
        <v>0.39583333333333331</v>
      </c>
      <c r="AD32" s="120">
        <f>AC32*(Pesos!$C$5)</f>
        <v>10.291666666666666</v>
      </c>
      <c r="AE32" s="136" t="s">
        <v>43</v>
      </c>
      <c r="AF32" s="18">
        <v>29</v>
      </c>
      <c r="AG32" s="119">
        <f t="shared" si="4"/>
        <v>0.83569261880687562</v>
      </c>
      <c r="AH32" s="120">
        <f>AG32*(Pesos!$C$6)</f>
        <v>20.056622851365013</v>
      </c>
    </row>
    <row r="33" spans="1:34" x14ac:dyDescent="0.25">
      <c r="A33" s="99">
        <v>30</v>
      </c>
      <c r="B33" s="136" t="s">
        <v>44</v>
      </c>
      <c r="C33" s="16">
        <v>73</v>
      </c>
      <c r="D33" s="9">
        <v>32</v>
      </c>
      <c r="E33" s="9">
        <v>32</v>
      </c>
      <c r="F33" s="9">
        <v>56</v>
      </c>
      <c r="G33" s="9">
        <v>56</v>
      </c>
      <c r="H33" s="9">
        <v>606</v>
      </c>
      <c r="I33" s="9">
        <v>342</v>
      </c>
      <c r="J33" s="10">
        <f t="shared" si="5"/>
        <v>694</v>
      </c>
      <c r="K33" s="10">
        <f t="shared" si="6"/>
        <v>430</v>
      </c>
      <c r="L33" s="11">
        <f t="shared" si="7"/>
        <v>337</v>
      </c>
      <c r="M33" s="119">
        <f t="shared" si="8"/>
        <v>0.87894947340354623</v>
      </c>
      <c r="N33" s="120">
        <f>M33*(Pesos!$C$2)</f>
        <v>12.305292627649647</v>
      </c>
      <c r="O33" s="136" t="s">
        <v>44</v>
      </c>
      <c r="P33" s="13">
        <v>2</v>
      </c>
      <c r="Q33" s="13">
        <v>2</v>
      </c>
      <c r="R33" s="13">
        <v>3</v>
      </c>
      <c r="S33" s="13">
        <v>1</v>
      </c>
      <c r="T33" s="14">
        <f t="shared" si="0"/>
        <v>8</v>
      </c>
      <c r="U33" s="119">
        <f t="shared" si="1"/>
        <v>1.125925925925926</v>
      </c>
      <c r="V33" s="120">
        <f>U33*(Pesos!$C$3)</f>
        <v>12.385185185185186</v>
      </c>
      <c r="W33" s="136" t="s">
        <v>44</v>
      </c>
      <c r="X33" s="18">
        <v>3</v>
      </c>
      <c r="Y33" s="119">
        <f t="shared" si="2"/>
        <v>1.1712328767123288</v>
      </c>
      <c r="Z33" s="120">
        <f>Y33*(Pesos!$C$4)</f>
        <v>90.18493150684931</v>
      </c>
      <c r="AA33" s="136" t="s">
        <v>44</v>
      </c>
      <c r="AB33" s="18">
        <v>18</v>
      </c>
      <c r="AC33" s="119">
        <f t="shared" si="3"/>
        <v>0.71250000000000002</v>
      </c>
      <c r="AD33" s="120">
        <f>AC33*(Pesos!$C$5)</f>
        <v>18.525000000000002</v>
      </c>
      <c r="AE33" s="136" t="s">
        <v>44</v>
      </c>
      <c r="AF33" s="18">
        <v>45</v>
      </c>
      <c r="AG33" s="119">
        <f t="shared" si="4"/>
        <v>1.2967644084934278</v>
      </c>
      <c r="AH33" s="120">
        <f>AG33*(Pesos!$C$6)</f>
        <v>31.122345803842265</v>
      </c>
    </row>
    <row r="34" spans="1:34" x14ac:dyDescent="0.25">
      <c r="A34" s="99">
        <v>31</v>
      </c>
      <c r="B34" s="140" t="s">
        <v>45</v>
      </c>
      <c r="C34" s="16">
        <v>18</v>
      </c>
      <c r="D34" s="9">
        <v>35</v>
      </c>
      <c r="E34" s="9">
        <v>45</v>
      </c>
      <c r="F34" s="9">
        <v>88</v>
      </c>
      <c r="G34" s="9">
        <v>75</v>
      </c>
      <c r="H34" s="9">
        <v>425</v>
      </c>
      <c r="I34" s="9">
        <v>193</v>
      </c>
      <c r="J34" s="10">
        <f t="shared" si="5"/>
        <v>548</v>
      </c>
      <c r="K34" s="10">
        <f t="shared" si="6"/>
        <v>313</v>
      </c>
      <c r="L34" s="11">
        <f t="shared" si="7"/>
        <v>253</v>
      </c>
      <c r="M34" s="119">
        <f t="shared" si="8"/>
        <v>0.6940407945607252</v>
      </c>
      <c r="N34" s="120">
        <f>M34*(Pesos!$C$2)</f>
        <v>9.7165711238501533</v>
      </c>
      <c r="O34" s="140" t="s">
        <v>45</v>
      </c>
      <c r="P34" s="13">
        <v>2</v>
      </c>
      <c r="Q34" s="13">
        <v>2</v>
      </c>
      <c r="R34" s="13">
        <v>1</v>
      </c>
      <c r="S34" s="13">
        <v>0</v>
      </c>
      <c r="T34" s="14">
        <f t="shared" si="0"/>
        <v>5</v>
      </c>
      <c r="U34" s="119">
        <f t="shared" si="1"/>
        <v>0.70370370370370372</v>
      </c>
      <c r="V34" s="120">
        <f>U34*(Pesos!$C$3)</f>
        <v>7.7407407407407405</v>
      </c>
      <c r="W34" s="136" t="s">
        <v>45</v>
      </c>
      <c r="X34" s="18">
        <v>2</v>
      </c>
      <c r="Y34" s="119">
        <f t="shared" si="2"/>
        <v>0.78082191780821919</v>
      </c>
      <c r="Z34" s="120">
        <f>Y34*(Pesos!$C$4)</f>
        <v>60.12328767123288</v>
      </c>
      <c r="AA34" s="136" t="s">
        <v>45</v>
      </c>
      <c r="AB34" s="18">
        <v>15</v>
      </c>
      <c r="AC34" s="119">
        <f t="shared" si="3"/>
        <v>0.59375</v>
      </c>
      <c r="AD34" s="120">
        <f>AC34*(Pesos!$C$5)</f>
        <v>15.4375</v>
      </c>
      <c r="AE34" s="136" t="s">
        <v>45</v>
      </c>
      <c r="AF34" s="18">
        <v>45</v>
      </c>
      <c r="AG34" s="119">
        <f t="shared" si="4"/>
        <v>1.2967644084934278</v>
      </c>
      <c r="AH34" s="120">
        <f>AG34*(Pesos!$C$6)</f>
        <v>31.122345803842265</v>
      </c>
    </row>
    <row r="35" spans="1:34" x14ac:dyDescent="0.25">
      <c r="A35" s="99">
        <v>32</v>
      </c>
      <c r="B35" s="138" t="s">
        <v>46</v>
      </c>
      <c r="C35" s="16">
        <v>27</v>
      </c>
      <c r="D35" s="9">
        <v>58</v>
      </c>
      <c r="E35" s="9">
        <v>53</v>
      </c>
      <c r="F35" s="9">
        <v>42</v>
      </c>
      <c r="G35" s="9">
        <v>42</v>
      </c>
      <c r="H35" s="9">
        <v>436</v>
      </c>
      <c r="I35" s="9">
        <v>251</v>
      </c>
      <c r="J35" s="10">
        <f t="shared" si="5"/>
        <v>536</v>
      </c>
      <c r="K35" s="10">
        <f t="shared" si="6"/>
        <v>346</v>
      </c>
      <c r="L35" s="11">
        <f t="shared" si="7"/>
        <v>217</v>
      </c>
      <c r="M35" s="119">
        <f t="shared" si="8"/>
        <v>0.67884282095720572</v>
      </c>
      <c r="N35" s="120">
        <f>M35*(Pesos!$C$2)</f>
        <v>9.50379949340088</v>
      </c>
      <c r="O35" s="138" t="s">
        <v>46</v>
      </c>
      <c r="P35" s="13">
        <v>2</v>
      </c>
      <c r="Q35" s="13">
        <v>1</v>
      </c>
      <c r="R35" s="13">
        <v>4</v>
      </c>
      <c r="S35" s="13">
        <v>1</v>
      </c>
      <c r="T35" s="14">
        <f t="shared" si="0"/>
        <v>8</v>
      </c>
      <c r="U35" s="119">
        <f t="shared" si="1"/>
        <v>1.125925925925926</v>
      </c>
      <c r="V35" s="120">
        <f>U35*(Pesos!$C$3)</f>
        <v>12.385185185185186</v>
      </c>
      <c r="W35" s="142" t="s">
        <v>46</v>
      </c>
      <c r="X35" s="18">
        <v>3</v>
      </c>
      <c r="Y35" s="119">
        <f t="shared" si="2"/>
        <v>1.1712328767123288</v>
      </c>
      <c r="Z35" s="120">
        <f>Y35*(Pesos!$C$4)</f>
        <v>90.18493150684931</v>
      </c>
      <c r="AA35" s="142" t="s">
        <v>46</v>
      </c>
      <c r="AB35" s="18">
        <v>14</v>
      </c>
      <c r="AC35" s="119">
        <f t="shared" si="3"/>
        <v>0.5541666666666667</v>
      </c>
      <c r="AD35" s="120">
        <f>AC35*(Pesos!$C$5)</f>
        <v>14.408333333333335</v>
      </c>
      <c r="AE35" s="142" t="s">
        <v>46</v>
      </c>
      <c r="AF35" s="18">
        <v>28</v>
      </c>
      <c r="AG35" s="119">
        <f t="shared" si="4"/>
        <v>0.80687563195146617</v>
      </c>
      <c r="AH35" s="120">
        <f>AG35*(Pesos!$C$6)</f>
        <v>19.365015166835189</v>
      </c>
    </row>
    <row r="36" spans="1:34" x14ac:dyDescent="0.25">
      <c r="A36" s="99">
        <v>33</v>
      </c>
      <c r="B36" s="142" t="s">
        <v>47</v>
      </c>
      <c r="C36" s="16">
        <v>155</v>
      </c>
      <c r="D36" s="9">
        <v>162</v>
      </c>
      <c r="E36" s="9">
        <v>163</v>
      </c>
      <c r="F36" s="9">
        <v>116</v>
      </c>
      <c r="G36" s="9">
        <v>114</v>
      </c>
      <c r="H36" s="9">
        <v>918</v>
      </c>
      <c r="I36" s="9">
        <v>445</v>
      </c>
      <c r="J36" s="10">
        <f t="shared" si="5"/>
        <v>1196</v>
      </c>
      <c r="K36" s="10">
        <f t="shared" si="6"/>
        <v>722</v>
      </c>
      <c r="L36" s="11">
        <f t="shared" si="7"/>
        <v>629</v>
      </c>
      <c r="M36" s="119">
        <f t="shared" si="8"/>
        <v>1.5147313691507798</v>
      </c>
      <c r="N36" s="120">
        <f>M36*(Pesos!$C$2)</f>
        <v>21.206239168110915</v>
      </c>
      <c r="O36" s="142" t="s">
        <v>47</v>
      </c>
      <c r="P36" s="13">
        <v>2</v>
      </c>
      <c r="Q36" s="13">
        <v>3</v>
      </c>
      <c r="R36" s="13">
        <v>3</v>
      </c>
      <c r="S36" s="13">
        <v>1</v>
      </c>
      <c r="T36" s="14">
        <f t="shared" ref="T36:T60" si="9">SUM(P36:S36)</f>
        <v>9</v>
      </c>
      <c r="U36" s="119">
        <f t="shared" ref="U36:U60" si="10">(T36/(SUM(T$4:T$60)))*57</f>
        <v>1.2666666666666666</v>
      </c>
      <c r="V36" s="120">
        <f>U36*(Pesos!$C$3)</f>
        <v>13.933333333333334</v>
      </c>
      <c r="W36" s="142" t="s">
        <v>47</v>
      </c>
      <c r="X36" s="18">
        <v>4</v>
      </c>
      <c r="Y36" s="119">
        <f t="shared" ref="Y36:Y60" si="11">(X36/(SUM(X$4:X$60)))*57</f>
        <v>1.5616438356164384</v>
      </c>
      <c r="Z36" s="120">
        <f>Y36*(Pesos!$C$4)</f>
        <v>120.24657534246576</v>
      </c>
      <c r="AA36" s="142" t="s">
        <v>47</v>
      </c>
      <c r="AB36" s="18">
        <v>20</v>
      </c>
      <c r="AC36" s="119">
        <f t="shared" ref="AC36:AC60" si="12">(AB36/(SUM(AB$4:AB$60)))*57</f>
        <v>0.79166666666666663</v>
      </c>
      <c r="AD36" s="120">
        <f>AC36*(Pesos!$C$5)</f>
        <v>20.583333333333332</v>
      </c>
      <c r="AE36" s="142" t="s">
        <v>47</v>
      </c>
      <c r="AF36" s="18">
        <v>90</v>
      </c>
      <c r="AG36" s="119">
        <f t="shared" ref="AG36:AG60" si="13">(AF36/(SUM(AF$4:AF$60)))*57</f>
        <v>2.5935288169868556</v>
      </c>
      <c r="AH36" s="120">
        <f>AG36*(Pesos!$C$6)</f>
        <v>62.24469160768453</v>
      </c>
    </row>
    <row r="37" spans="1:34" x14ac:dyDescent="0.25">
      <c r="A37" s="99">
        <v>34</v>
      </c>
      <c r="B37" s="142" t="s">
        <v>48</v>
      </c>
      <c r="C37" s="16">
        <v>145</v>
      </c>
      <c r="D37" s="9">
        <v>59</v>
      </c>
      <c r="E37" s="9">
        <v>61</v>
      </c>
      <c r="F37" s="9">
        <v>50</v>
      </c>
      <c r="G37" s="9">
        <v>33</v>
      </c>
      <c r="H37" s="9">
        <v>621</v>
      </c>
      <c r="I37" s="9">
        <v>290</v>
      </c>
      <c r="J37" s="10">
        <f t="shared" si="5"/>
        <v>730</v>
      </c>
      <c r="K37" s="10">
        <f t="shared" si="6"/>
        <v>384</v>
      </c>
      <c r="L37" s="11">
        <f t="shared" si="7"/>
        <v>491</v>
      </c>
      <c r="M37" s="119">
        <f t="shared" si="8"/>
        <v>0.92454339421410481</v>
      </c>
      <c r="N37" s="120">
        <f>M37*(Pesos!$C$2)</f>
        <v>12.943607518997467</v>
      </c>
      <c r="O37" s="142" t="s">
        <v>48</v>
      </c>
      <c r="P37" s="13">
        <v>2</v>
      </c>
      <c r="Q37" s="13">
        <v>2</v>
      </c>
      <c r="R37" s="13">
        <v>2</v>
      </c>
      <c r="S37" s="13">
        <v>1</v>
      </c>
      <c r="T37" s="14">
        <f t="shared" si="9"/>
        <v>7</v>
      </c>
      <c r="U37" s="119">
        <f t="shared" si="10"/>
        <v>0.98518518518518505</v>
      </c>
      <c r="V37" s="120">
        <f>U37*(Pesos!$C$3)</f>
        <v>10.837037037037035</v>
      </c>
      <c r="W37" s="142" t="s">
        <v>48</v>
      </c>
      <c r="X37" s="18">
        <v>3</v>
      </c>
      <c r="Y37" s="119">
        <f t="shared" si="11"/>
        <v>1.1712328767123288</v>
      </c>
      <c r="Z37" s="120">
        <f>Y37*(Pesos!$C$4)</f>
        <v>90.18493150684931</v>
      </c>
      <c r="AA37" s="142" t="s">
        <v>48</v>
      </c>
      <c r="AB37" s="18">
        <v>19</v>
      </c>
      <c r="AC37" s="119">
        <f t="shared" si="12"/>
        <v>0.75208333333333333</v>
      </c>
      <c r="AD37" s="120">
        <f>AC37*(Pesos!$C$5)</f>
        <v>19.554166666666667</v>
      </c>
      <c r="AE37" s="142" t="s">
        <v>48</v>
      </c>
      <c r="AF37" s="18">
        <v>20</v>
      </c>
      <c r="AG37" s="119">
        <f t="shared" si="13"/>
        <v>0.57633973710819009</v>
      </c>
      <c r="AH37" s="120">
        <f>AG37*(Pesos!$C$6)</f>
        <v>13.832153690596563</v>
      </c>
    </row>
    <row r="38" spans="1:34" x14ac:dyDescent="0.25">
      <c r="A38" s="99">
        <v>35</v>
      </c>
      <c r="B38" s="142" t="s">
        <v>49</v>
      </c>
      <c r="C38" s="16">
        <v>4</v>
      </c>
      <c r="D38" s="9">
        <v>48</v>
      </c>
      <c r="E38" s="9">
        <v>47</v>
      </c>
      <c r="F38" s="9">
        <v>50</v>
      </c>
      <c r="G38" s="9">
        <v>49</v>
      </c>
      <c r="H38" s="9">
        <v>479</v>
      </c>
      <c r="I38" s="9">
        <v>258</v>
      </c>
      <c r="J38" s="10">
        <f t="shared" si="5"/>
        <v>577</v>
      </c>
      <c r="K38" s="10">
        <f t="shared" si="6"/>
        <v>354</v>
      </c>
      <c r="L38" s="11">
        <f t="shared" si="7"/>
        <v>227</v>
      </c>
      <c r="M38" s="119">
        <f t="shared" si="8"/>
        <v>0.73076923076923073</v>
      </c>
      <c r="N38" s="120">
        <f>M38*(Pesos!$C$2)</f>
        <v>10.23076923076923</v>
      </c>
      <c r="O38" s="142" t="s">
        <v>49</v>
      </c>
      <c r="P38" s="13">
        <v>2</v>
      </c>
      <c r="Q38" s="13">
        <v>3</v>
      </c>
      <c r="R38" s="13">
        <v>1</v>
      </c>
      <c r="S38" s="13">
        <v>0</v>
      </c>
      <c r="T38" s="14">
        <f t="shared" si="9"/>
        <v>6</v>
      </c>
      <c r="U38" s="119">
        <f t="shared" si="10"/>
        <v>0.84444444444444444</v>
      </c>
      <c r="V38" s="120">
        <f>U38*(Pesos!$C$3)</f>
        <v>9.2888888888888896</v>
      </c>
      <c r="W38" s="142" t="s">
        <v>49</v>
      </c>
      <c r="X38" s="18">
        <v>2</v>
      </c>
      <c r="Y38" s="119">
        <f t="shared" si="11"/>
        <v>0.78082191780821919</v>
      </c>
      <c r="Z38" s="120">
        <f>Y38*(Pesos!$C$4)</f>
        <v>60.12328767123288</v>
      </c>
      <c r="AA38" s="142" t="s">
        <v>49</v>
      </c>
      <c r="AB38" s="18">
        <v>33</v>
      </c>
      <c r="AC38" s="119">
        <f t="shared" si="12"/>
        <v>1.3062499999999999</v>
      </c>
      <c r="AD38" s="120">
        <f>AC38*(Pesos!$C$5)</f>
        <v>33.962499999999999</v>
      </c>
      <c r="AE38" s="142" t="s">
        <v>49</v>
      </c>
      <c r="AF38" s="18">
        <v>40</v>
      </c>
      <c r="AG38" s="119">
        <f t="shared" si="13"/>
        <v>1.1526794742163802</v>
      </c>
      <c r="AH38" s="120">
        <f>AG38*(Pesos!$C$6)</f>
        <v>27.664307381193126</v>
      </c>
    </row>
    <row r="39" spans="1:34" x14ac:dyDescent="0.25">
      <c r="A39" s="99">
        <v>36</v>
      </c>
      <c r="B39" s="135" t="s">
        <v>50</v>
      </c>
      <c r="C39" s="16">
        <v>23</v>
      </c>
      <c r="D39" s="9">
        <v>52</v>
      </c>
      <c r="E39" s="9">
        <v>54</v>
      </c>
      <c r="F39" s="9">
        <v>49</v>
      </c>
      <c r="G39" s="9">
        <v>51</v>
      </c>
      <c r="H39" s="9">
        <v>443</v>
      </c>
      <c r="I39" s="9">
        <v>251</v>
      </c>
      <c r="J39" s="10">
        <f t="shared" si="5"/>
        <v>544</v>
      </c>
      <c r="K39" s="10">
        <f t="shared" si="6"/>
        <v>356</v>
      </c>
      <c r="L39" s="11">
        <f t="shared" si="7"/>
        <v>211</v>
      </c>
      <c r="M39" s="119">
        <f t="shared" si="8"/>
        <v>0.68897480335955208</v>
      </c>
      <c r="N39" s="120">
        <f>M39*(Pesos!$C$2)</f>
        <v>9.6456472470337289</v>
      </c>
      <c r="O39" s="135" t="s">
        <v>50</v>
      </c>
      <c r="P39" s="13">
        <v>3</v>
      </c>
      <c r="Q39" s="13">
        <v>2</v>
      </c>
      <c r="R39" s="13">
        <v>2</v>
      </c>
      <c r="S39" s="13">
        <v>0</v>
      </c>
      <c r="T39" s="14">
        <f t="shared" si="9"/>
        <v>7</v>
      </c>
      <c r="U39" s="119">
        <f t="shared" si="10"/>
        <v>0.98518518518518505</v>
      </c>
      <c r="V39" s="120">
        <f>U39*(Pesos!$C$3)</f>
        <v>10.837037037037035</v>
      </c>
      <c r="W39" s="142" t="s">
        <v>50</v>
      </c>
      <c r="X39" s="18">
        <v>3</v>
      </c>
      <c r="Y39" s="119">
        <f t="shared" si="11"/>
        <v>1.1712328767123288</v>
      </c>
      <c r="Z39" s="120">
        <f>Y39*(Pesos!$C$4)</f>
        <v>90.18493150684931</v>
      </c>
      <c r="AA39" s="142" t="s">
        <v>50</v>
      </c>
      <c r="AB39" s="18">
        <v>7</v>
      </c>
      <c r="AC39" s="119">
        <f t="shared" si="12"/>
        <v>0.27708333333333335</v>
      </c>
      <c r="AD39" s="120">
        <f>AC39*(Pesos!$C$5)</f>
        <v>7.2041666666666675</v>
      </c>
      <c r="AE39" s="142" t="s">
        <v>50</v>
      </c>
      <c r="AF39" s="18">
        <v>25</v>
      </c>
      <c r="AG39" s="119">
        <f t="shared" si="13"/>
        <v>0.72042467138523758</v>
      </c>
      <c r="AH39" s="120">
        <f>AG39*(Pesos!$C$6)</f>
        <v>17.290192113245702</v>
      </c>
    </row>
    <row r="40" spans="1:34" x14ac:dyDescent="0.25">
      <c r="A40" s="99">
        <v>38</v>
      </c>
      <c r="B40" s="136" t="s">
        <v>51</v>
      </c>
      <c r="C40" s="16">
        <v>140</v>
      </c>
      <c r="D40" s="9">
        <v>27</v>
      </c>
      <c r="E40" s="9">
        <v>28</v>
      </c>
      <c r="F40" s="9">
        <v>137</v>
      </c>
      <c r="G40" s="9">
        <v>132</v>
      </c>
      <c r="H40" s="9">
        <v>611</v>
      </c>
      <c r="I40" s="9">
        <v>327</v>
      </c>
      <c r="J40" s="10">
        <f t="shared" si="5"/>
        <v>775</v>
      </c>
      <c r="K40" s="10">
        <f t="shared" si="6"/>
        <v>487</v>
      </c>
      <c r="L40" s="11">
        <f t="shared" si="7"/>
        <v>428</v>
      </c>
      <c r="M40" s="119">
        <f t="shared" si="8"/>
        <v>0.98153579522730305</v>
      </c>
      <c r="N40" s="120">
        <f>M40*(Pesos!$C$2)</f>
        <v>13.741501133182243</v>
      </c>
      <c r="O40" s="136" t="s">
        <v>51</v>
      </c>
      <c r="P40" s="13">
        <v>2</v>
      </c>
      <c r="Q40" s="13">
        <v>2</v>
      </c>
      <c r="R40" s="13">
        <v>0</v>
      </c>
      <c r="S40" s="13">
        <v>0</v>
      </c>
      <c r="T40" s="14">
        <f t="shared" si="9"/>
        <v>4</v>
      </c>
      <c r="U40" s="119">
        <f t="shared" si="10"/>
        <v>0.562962962962963</v>
      </c>
      <c r="V40" s="120">
        <f>U40*(Pesos!$C$3)</f>
        <v>6.1925925925925931</v>
      </c>
      <c r="W40" s="136" t="s">
        <v>51</v>
      </c>
      <c r="X40" s="18">
        <v>2</v>
      </c>
      <c r="Y40" s="119">
        <f t="shared" si="11"/>
        <v>0.78082191780821919</v>
      </c>
      <c r="Z40" s="120">
        <f>Y40*(Pesos!$C$4)</f>
        <v>60.12328767123288</v>
      </c>
      <c r="AA40" s="136" t="s">
        <v>51</v>
      </c>
      <c r="AB40" s="18">
        <v>25</v>
      </c>
      <c r="AC40" s="119">
        <f t="shared" si="12"/>
        <v>0.98958333333333337</v>
      </c>
      <c r="AD40" s="120">
        <f>AC40*(Pesos!$C$5)</f>
        <v>25.729166666666668</v>
      </c>
      <c r="AE40" s="136" t="s">
        <v>51</v>
      </c>
      <c r="AF40" s="18">
        <v>30</v>
      </c>
      <c r="AG40" s="119">
        <f t="shared" si="13"/>
        <v>0.86450960566228507</v>
      </c>
      <c r="AH40" s="120">
        <f>AG40*(Pesos!$C$6)</f>
        <v>20.748230535894841</v>
      </c>
    </row>
    <row r="41" spans="1:34" x14ac:dyDescent="0.25">
      <c r="A41" s="99">
        <v>39</v>
      </c>
      <c r="B41" s="134" t="s">
        <v>52</v>
      </c>
      <c r="C41" s="16">
        <v>95</v>
      </c>
      <c r="D41" s="9">
        <v>48</v>
      </c>
      <c r="E41" s="9">
        <v>39</v>
      </c>
      <c r="F41" s="9">
        <v>101</v>
      </c>
      <c r="G41" s="9">
        <v>95</v>
      </c>
      <c r="H41" s="9">
        <v>823</v>
      </c>
      <c r="I41" s="9">
        <v>816</v>
      </c>
      <c r="J41" s="10">
        <f t="shared" si="5"/>
        <v>972</v>
      </c>
      <c r="K41" s="10">
        <f t="shared" si="6"/>
        <v>950</v>
      </c>
      <c r="L41" s="11">
        <f t="shared" si="7"/>
        <v>117</v>
      </c>
      <c r="M41" s="119">
        <f t="shared" si="8"/>
        <v>1.2310358618850821</v>
      </c>
      <c r="N41" s="120">
        <f>M41*(Pesos!$C$2)</f>
        <v>17.234502066391148</v>
      </c>
      <c r="O41" s="134" t="s">
        <v>52</v>
      </c>
      <c r="P41" s="13">
        <v>2</v>
      </c>
      <c r="Q41" s="13">
        <v>10</v>
      </c>
      <c r="R41" s="13">
        <v>0</v>
      </c>
      <c r="S41" s="13">
        <v>0</v>
      </c>
      <c r="T41" s="14">
        <f t="shared" si="9"/>
        <v>12</v>
      </c>
      <c r="U41" s="119">
        <f t="shared" si="10"/>
        <v>1.6888888888888889</v>
      </c>
      <c r="V41" s="120">
        <f>U41*(Pesos!$C$3)</f>
        <v>18.577777777777779</v>
      </c>
      <c r="W41" s="145" t="s">
        <v>52</v>
      </c>
      <c r="X41" s="18">
        <v>1</v>
      </c>
      <c r="Y41" s="119">
        <f t="shared" si="11"/>
        <v>0.3904109589041096</v>
      </c>
      <c r="Z41" s="120">
        <f>Y41*(Pesos!$C$4)</f>
        <v>30.06164383561644</v>
      </c>
      <c r="AA41" s="145" t="s">
        <v>52</v>
      </c>
      <c r="AB41" s="18">
        <v>44</v>
      </c>
      <c r="AC41" s="119">
        <f t="shared" si="12"/>
        <v>1.7416666666666667</v>
      </c>
      <c r="AD41" s="120">
        <f>AC41*(Pesos!$C$5)</f>
        <v>45.283333333333331</v>
      </c>
      <c r="AE41" s="145" t="s">
        <v>52</v>
      </c>
      <c r="AF41" s="18">
        <v>0</v>
      </c>
      <c r="AG41" s="119">
        <f t="shared" si="13"/>
        <v>0</v>
      </c>
      <c r="AH41" s="120">
        <f>AG41*(Pesos!$C$6)</f>
        <v>0</v>
      </c>
    </row>
    <row r="42" spans="1:34" x14ac:dyDescent="0.25">
      <c r="A42" s="99">
        <v>40</v>
      </c>
      <c r="B42" s="143" t="s">
        <v>53</v>
      </c>
      <c r="C42" s="16">
        <v>60</v>
      </c>
      <c r="D42" s="9">
        <v>42</v>
      </c>
      <c r="E42" s="9">
        <v>45</v>
      </c>
      <c r="F42" s="9">
        <v>30</v>
      </c>
      <c r="G42" s="9">
        <v>22</v>
      </c>
      <c r="H42" s="9">
        <v>587</v>
      </c>
      <c r="I42" s="9">
        <v>290</v>
      </c>
      <c r="J42" s="10">
        <f t="shared" si="5"/>
        <v>659</v>
      </c>
      <c r="K42" s="10">
        <f t="shared" si="6"/>
        <v>357</v>
      </c>
      <c r="L42" s="11">
        <f t="shared" si="7"/>
        <v>362</v>
      </c>
      <c r="M42" s="119">
        <f t="shared" si="8"/>
        <v>0.83462205039328086</v>
      </c>
      <c r="N42" s="120">
        <f>M42*(Pesos!$C$2)</f>
        <v>11.684708705505932</v>
      </c>
      <c r="O42" s="143" t="s">
        <v>53</v>
      </c>
      <c r="P42" s="13">
        <v>3</v>
      </c>
      <c r="Q42" s="13">
        <v>3</v>
      </c>
      <c r="R42" s="13">
        <v>1</v>
      </c>
      <c r="S42" s="13">
        <v>0</v>
      </c>
      <c r="T42" s="14">
        <f t="shared" si="9"/>
        <v>7</v>
      </c>
      <c r="U42" s="119">
        <f t="shared" si="10"/>
        <v>0.98518518518518505</v>
      </c>
      <c r="V42" s="120">
        <f>U42*(Pesos!$C$3)</f>
        <v>10.837037037037035</v>
      </c>
      <c r="W42" s="136" t="s">
        <v>53</v>
      </c>
      <c r="X42" s="18">
        <v>2</v>
      </c>
      <c r="Y42" s="119">
        <f t="shared" si="11"/>
        <v>0.78082191780821919</v>
      </c>
      <c r="Z42" s="120">
        <f>Y42*(Pesos!$C$4)</f>
        <v>60.12328767123288</v>
      </c>
      <c r="AA42" s="136" t="s">
        <v>53</v>
      </c>
      <c r="AB42" s="18">
        <v>19</v>
      </c>
      <c r="AC42" s="119">
        <f t="shared" si="12"/>
        <v>0.75208333333333333</v>
      </c>
      <c r="AD42" s="120">
        <f>AC42*(Pesos!$C$5)</f>
        <v>19.554166666666667</v>
      </c>
      <c r="AE42" s="136" t="s">
        <v>53</v>
      </c>
      <c r="AF42" s="18">
        <v>20</v>
      </c>
      <c r="AG42" s="119">
        <f t="shared" si="13"/>
        <v>0.57633973710819009</v>
      </c>
      <c r="AH42" s="120">
        <f>AG42*(Pesos!$C$6)</f>
        <v>13.832153690596563</v>
      </c>
    </row>
    <row r="43" spans="1:34" x14ac:dyDescent="0.25">
      <c r="A43" s="99">
        <v>41</v>
      </c>
      <c r="B43" s="136" t="s">
        <v>54</v>
      </c>
      <c r="C43" s="16">
        <v>203</v>
      </c>
      <c r="D43" s="9">
        <v>70</v>
      </c>
      <c r="E43" s="9">
        <v>70</v>
      </c>
      <c r="F43" s="9">
        <v>180</v>
      </c>
      <c r="G43" s="9">
        <v>179</v>
      </c>
      <c r="H43" s="9">
        <v>746</v>
      </c>
      <c r="I43" s="9">
        <v>339</v>
      </c>
      <c r="J43" s="10">
        <f t="shared" si="5"/>
        <v>996</v>
      </c>
      <c r="K43" s="10">
        <f t="shared" si="6"/>
        <v>588</v>
      </c>
      <c r="L43" s="11">
        <f t="shared" si="7"/>
        <v>611</v>
      </c>
      <c r="M43" s="119">
        <f t="shared" si="8"/>
        <v>1.261431809092121</v>
      </c>
      <c r="N43" s="120">
        <f>M43*(Pesos!$C$2)</f>
        <v>17.660045327289694</v>
      </c>
      <c r="O43" s="136" t="s">
        <v>54</v>
      </c>
      <c r="P43" s="13">
        <v>2</v>
      </c>
      <c r="Q43" s="13">
        <v>2</v>
      </c>
      <c r="R43" s="13">
        <v>3</v>
      </c>
      <c r="S43" s="13">
        <v>1</v>
      </c>
      <c r="T43" s="14">
        <f t="shared" si="9"/>
        <v>8</v>
      </c>
      <c r="U43" s="119">
        <f t="shared" si="10"/>
        <v>1.125925925925926</v>
      </c>
      <c r="V43" s="120">
        <f>U43*(Pesos!$C$3)</f>
        <v>12.385185185185186</v>
      </c>
      <c r="W43" s="136" t="s">
        <v>54</v>
      </c>
      <c r="X43" s="18">
        <v>5</v>
      </c>
      <c r="Y43" s="119">
        <f t="shared" si="11"/>
        <v>1.9520547945205478</v>
      </c>
      <c r="Z43" s="120">
        <f>Y43*(Pesos!$C$4)</f>
        <v>150.30821917808217</v>
      </c>
      <c r="AA43" s="136" t="s">
        <v>54</v>
      </c>
      <c r="AB43" s="18">
        <v>13</v>
      </c>
      <c r="AC43" s="119">
        <f t="shared" si="12"/>
        <v>0.51458333333333328</v>
      </c>
      <c r="AD43" s="120">
        <f>AC43*(Pesos!$C$5)</f>
        <v>13.379166666666665</v>
      </c>
      <c r="AE43" s="136" t="s">
        <v>54</v>
      </c>
      <c r="AF43" s="18">
        <v>51</v>
      </c>
      <c r="AG43" s="119">
        <f t="shared" si="13"/>
        <v>1.4696663296258847</v>
      </c>
      <c r="AH43" s="120">
        <f>AG43*(Pesos!$C$6)</f>
        <v>35.271991911021232</v>
      </c>
    </row>
    <row r="44" spans="1:34" x14ac:dyDescent="0.25">
      <c r="A44" s="99">
        <v>42</v>
      </c>
      <c r="B44" s="136" t="s">
        <v>55</v>
      </c>
      <c r="C44" s="16">
        <v>60</v>
      </c>
      <c r="D44" s="9">
        <v>26</v>
      </c>
      <c r="E44" s="9">
        <v>26</v>
      </c>
      <c r="F44" s="9">
        <v>105</v>
      </c>
      <c r="G44" s="9">
        <v>105</v>
      </c>
      <c r="H44" s="9">
        <v>433</v>
      </c>
      <c r="I44" s="9">
        <v>199</v>
      </c>
      <c r="J44" s="10">
        <f t="shared" si="5"/>
        <v>564</v>
      </c>
      <c r="K44" s="10">
        <f t="shared" si="6"/>
        <v>330</v>
      </c>
      <c r="L44" s="11">
        <f t="shared" si="7"/>
        <v>294</v>
      </c>
      <c r="M44" s="119">
        <f t="shared" si="8"/>
        <v>0.71430475936541793</v>
      </c>
      <c r="N44" s="120">
        <f>M44*(Pesos!$C$2)</f>
        <v>10.000266631115851</v>
      </c>
      <c r="O44" s="136" t="s">
        <v>55</v>
      </c>
      <c r="P44" s="13">
        <v>1</v>
      </c>
      <c r="Q44" s="13">
        <v>2</v>
      </c>
      <c r="R44" s="13">
        <v>1</v>
      </c>
      <c r="S44" s="13">
        <v>0</v>
      </c>
      <c r="T44" s="14">
        <f t="shared" si="9"/>
        <v>4</v>
      </c>
      <c r="U44" s="119">
        <f t="shared" si="10"/>
        <v>0.562962962962963</v>
      </c>
      <c r="V44" s="120">
        <f>U44*(Pesos!$C$3)</f>
        <v>6.1925925925925931</v>
      </c>
      <c r="W44" s="136" t="s">
        <v>55</v>
      </c>
      <c r="X44" s="18">
        <v>2</v>
      </c>
      <c r="Y44" s="119">
        <f t="shared" si="11"/>
        <v>0.78082191780821919</v>
      </c>
      <c r="Z44" s="120">
        <f>Y44*(Pesos!$C$4)</f>
        <v>60.12328767123288</v>
      </c>
      <c r="AA44" s="136" t="s">
        <v>55</v>
      </c>
      <c r="AB44" s="18">
        <v>6</v>
      </c>
      <c r="AC44" s="119">
        <f t="shared" si="12"/>
        <v>0.23749999999999999</v>
      </c>
      <c r="AD44" s="120">
        <f>AC44*(Pesos!$C$5)</f>
        <v>6.1749999999999998</v>
      </c>
      <c r="AE44" s="136" t="s">
        <v>55</v>
      </c>
      <c r="AF44" s="18">
        <v>33</v>
      </c>
      <c r="AG44" s="119">
        <f t="shared" si="13"/>
        <v>0.95096056622851366</v>
      </c>
      <c r="AH44" s="120">
        <f>AG44*(Pesos!$C$6)</f>
        <v>22.823053589484328</v>
      </c>
    </row>
    <row r="45" spans="1:34" x14ac:dyDescent="0.25">
      <c r="A45" s="99">
        <v>43</v>
      </c>
      <c r="B45" s="144" t="s">
        <v>56</v>
      </c>
      <c r="C45" s="16">
        <v>24</v>
      </c>
      <c r="D45" s="9">
        <v>91</v>
      </c>
      <c r="E45" s="9">
        <v>87</v>
      </c>
      <c r="F45" s="9">
        <v>132</v>
      </c>
      <c r="G45" s="9">
        <v>126</v>
      </c>
      <c r="H45" s="9">
        <v>918</v>
      </c>
      <c r="I45" s="9">
        <v>477</v>
      </c>
      <c r="J45" s="10">
        <f t="shared" si="5"/>
        <v>1141</v>
      </c>
      <c r="K45" s="10">
        <f t="shared" si="6"/>
        <v>690</v>
      </c>
      <c r="L45" s="11">
        <f t="shared" si="7"/>
        <v>475</v>
      </c>
      <c r="M45" s="119">
        <f t="shared" si="8"/>
        <v>1.4450739901346488</v>
      </c>
      <c r="N45" s="120">
        <f>M45*(Pesos!$C$2)</f>
        <v>20.231035861885083</v>
      </c>
      <c r="O45" s="144" t="s">
        <v>56</v>
      </c>
      <c r="P45" s="13">
        <v>1</v>
      </c>
      <c r="Q45" s="13">
        <v>7</v>
      </c>
      <c r="R45" s="13">
        <v>3</v>
      </c>
      <c r="S45" s="13">
        <v>1</v>
      </c>
      <c r="T45" s="14">
        <f t="shared" si="9"/>
        <v>12</v>
      </c>
      <c r="U45" s="119">
        <f t="shared" si="10"/>
        <v>1.6888888888888889</v>
      </c>
      <c r="V45" s="120">
        <f>U45*(Pesos!$C$3)</f>
        <v>18.577777777777779</v>
      </c>
      <c r="W45" s="142" t="s">
        <v>56</v>
      </c>
      <c r="X45" s="18">
        <v>3</v>
      </c>
      <c r="Y45" s="119">
        <f t="shared" si="11"/>
        <v>1.1712328767123288</v>
      </c>
      <c r="Z45" s="120">
        <f>Y45*(Pesos!$C$4)</f>
        <v>90.18493150684931</v>
      </c>
      <c r="AA45" s="142" t="s">
        <v>56</v>
      </c>
      <c r="AB45" s="18">
        <v>36</v>
      </c>
      <c r="AC45" s="119">
        <f t="shared" si="12"/>
        <v>1.425</v>
      </c>
      <c r="AD45" s="120">
        <f>AC45*(Pesos!$C$5)</f>
        <v>37.050000000000004</v>
      </c>
      <c r="AE45" s="142" t="s">
        <v>56</v>
      </c>
      <c r="AF45" s="18">
        <v>28</v>
      </c>
      <c r="AG45" s="119">
        <f t="shared" si="13"/>
        <v>0.80687563195146617</v>
      </c>
      <c r="AH45" s="120">
        <f>AG45*(Pesos!$C$6)</f>
        <v>19.365015166835189</v>
      </c>
    </row>
    <row r="46" spans="1:34" x14ac:dyDescent="0.25">
      <c r="A46" s="99">
        <v>44</v>
      </c>
      <c r="B46" s="136" t="s">
        <v>57</v>
      </c>
      <c r="C46" s="16">
        <v>205</v>
      </c>
      <c r="D46" s="9">
        <v>116</v>
      </c>
      <c r="E46" s="9">
        <v>93</v>
      </c>
      <c r="F46" s="9">
        <v>57</v>
      </c>
      <c r="G46" s="9">
        <v>40</v>
      </c>
      <c r="H46" s="9">
        <v>482</v>
      </c>
      <c r="I46" s="9">
        <v>241</v>
      </c>
      <c r="J46" s="10">
        <f t="shared" si="5"/>
        <v>655</v>
      </c>
      <c r="K46" s="10">
        <f t="shared" si="6"/>
        <v>374</v>
      </c>
      <c r="L46" s="11">
        <f t="shared" si="7"/>
        <v>486</v>
      </c>
      <c r="M46" s="119">
        <f t="shared" si="8"/>
        <v>0.82955605919210773</v>
      </c>
      <c r="N46" s="120">
        <f>M46*(Pesos!$C$2)</f>
        <v>11.613784828689509</v>
      </c>
      <c r="O46" s="136" t="s">
        <v>57</v>
      </c>
      <c r="P46" s="13">
        <v>2</v>
      </c>
      <c r="Q46" s="13">
        <v>1</v>
      </c>
      <c r="R46" s="13">
        <v>1</v>
      </c>
      <c r="S46" s="13">
        <v>1</v>
      </c>
      <c r="T46" s="14">
        <f t="shared" si="9"/>
        <v>5</v>
      </c>
      <c r="U46" s="119">
        <f t="shared" si="10"/>
        <v>0.70370370370370372</v>
      </c>
      <c r="V46" s="120">
        <f>U46*(Pesos!$C$3)</f>
        <v>7.7407407407407405</v>
      </c>
      <c r="W46" s="136" t="s">
        <v>57</v>
      </c>
      <c r="X46" s="18">
        <v>2</v>
      </c>
      <c r="Y46" s="119">
        <f t="shared" si="11"/>
        <v>0.78082191780821919</v>
      </c>
      <c r="Z46" s="120">
        <f>Y46*(Pesos!$C$4)</f>
        <v>60.12328767123288</v>
      </c>
      <c r="AA46" s="136" t="s">
        <v>57</v>
      </c>
      <c r="AB46" s="18">
        <v>16</v>
      </c>
      <c r="AC46" s="119">
        <f t="shared" si="12"/>
        <v>0.6333333333333333</v>
      </c>
      <c r="AD46" s="120">
        <f>AC46*(Pesos!$C$5)</f>
        <v>16.466666666666665</v>
      </c>
      <c r="AE46" s="136" t="s">
        <v>57</v>
      </c>
      <c r="AF46" s="18">
        <v>46</v>
      </c>
      <c r="AG46" s="119">
        <f t="shared" si="13"/>
        <v>1.3255813953488371</v>
      </c>
      <c r="AH46" s="120">
        <f>AG46*(Pesos!$C$6)</f>
        <v>31.813953488372093</v>
      </c>
    </row>
    <row r="47" spans="1:34" x14ac:dyDescent="0.25">
      <c r="A47" s="99">
        <v>45</v>
      </c>
      <c r="B47" s="138" t="s">
        <v>58</v>
      </c>
      <c r="C47" s="16">
        <v>45</v>
      </c>
      <c r="D47" s="9">
        <v>37</v>
      </c>
      <c r="E47" s="9">
        <v>50</v>
      </c>
      <c r="F47" s="9">
        <v>72</v>
      </c>
      <c r="G47" s="9">
        <v>67</v>
      </c>
      <c r="H47" s="9">
        <v>459</v>
      </c>
      <c r="I47" s="9">
        <v>270</v>
      </c>
      <c r="J47" s="10">
        <f t="shared" si="5"/>
        <v>568</v>
      </c>
      <c r="K47" s="10">
        <f t="shared" si="6"/>
        <v>387</v>
      </c>
      <c r="L47" s="11">
        <f t="shared" si="7"/>
        <v>226</v>
      </c>
      <c r="M47" s="119">
        <f t="shared" si="8"/>
        <v>0.71937075056659117</v>
      </c>
      <c r="N47" s="120">
        <f>M47*(Pesos!$C$2)</f>
        <v>10.071190507932275</v>
      </c>
      <c r="O47" s="138" t="s">
        <v>58</v>
      </c>
      <c r="P47" s="13">
        <v>2</v>
      </c>
      <c r="Q47" s="13">
        <v>2</v>
      </c>
      <c r="R47" s="13">
        <v>2</v>
      </c>
      <c r="S47" s="13">
        <v>1</v>
      </c>
      <c r="T47" s="14">
        <f t="shared" si="9"/>
        <v>7</v>
      </c>
      <c r="U47" s="119">
        <f t="shared" si="10"/>
        <v>0.98518518518518505</v>
      </c>
      <c r="V47" s="120">
        <f>U47*(Pesos!$C$3)</f>
        <v>10.837037037037035</v>
      </c>
      <c r="W47" s="142" t="s">
        <v>58</v>
      </c>
      <c r="X47" s="18">
        <v>2</v>
      </c>
      <c r="Y47" s="119">
        <f t="shared" si="11"/>
        <v>0.78082191780821919</v>
      </c>
      <c r="Z47" s="120">
        <f>Y47*(Pesos!$C$4)</f>
        <v>60.12328767123288</v>
      </c>
      <c r="AA47" s="142" t="s">
        <v>58</v>
      </c>
      <c r="AB47" s="18">
        <v>11</v>
      </c>
      <c r="AC47" s="119">
        <f t="shared" si="12"/>
        <v>0.43541666666666667</v>
      </c>
      <c r="AD47" s="120">
        <f>AC47*(Pesos!$C$5)</f>
        <v>11.320833333333333</v>
      </c>
      <c r="AE47" s="142" t="s">
        <v>58</v>
      </c>
      <c r="AF47" s="18">
        <v>27</v>
      </c>
      <c r="AG47" s="119">
        <f t="shared" si="13"/>
        <v>0.77805864509605671</v>
      </c>
      <c r="AH47" s="120">
        <f>AG47*(Pesos!$C$6)</f>
        <v>18.673407482305361</v>
      </c>
    </row>
    <row r="48" spans="1:34" x14ac:dyDescent="0.25">
      <c r="A48" s="99">
        <v>46</v>
      </c>
      <c r="B48" s="141" t="s">
        <v>59</v>
      </c>
      <c r="C48" s="16">
        <v>30</v>
      </c>
      <c r="D48" s="9">
        <v>123</v>
      </c>
      <c r="E48" s="9">
        <v>100</v>
      </c>
      <c r="F48" s="9">
        <v>77</v>
      </c>
      <c r="G48" s="9">
        <v>74</v>
      </c>
      <c r="H48" s="9">
        <v>759</v>
      </c>
      <c r="I48" s="9">
        <v>673</v>
      </c>
      <c r="J48" s="10">
        <f t="shared" si="5"/>
        <v>959</v>
      </c>
      <c r="K48" s="10">
        <f t="shared" si="6"/>
        <v>847</v>
      </c>
      <c r="L48" s="11">
        <f t="shared" si="7"/>
        <v>142</v>
      </c>
      <c r="M48" s="119">
        <f t="shared" si="8"/>
        <v>1.2145713904812692</v>
      </c>
      <c r="N48" s="120">
        <f>M48*(Pesos!$C$2)</f>
        <v>17.003999466737767</v>
      </c>
      <c r="O48" s="141" t="s">
        <v>59</v>
      </c>
      <c r="P48" s="13">
        <v>3</v>
      </c>
      <c r="Q48" s="13">
        <v>6</v>
      </c>
      <c r="R48" s="13">
        <v>0</v>
      </c>
      <c r="S48" s="13">
        <v>1</v>
      </c>
      <c r="T48" s="14">
        <f t="shared" si="9"/>
        <v>10</v>
      </c>
      <c r="U48" s="119">
        <f t="shared" si="10"/>
        <v>1.4074074074074074</v>
      </c>
      <c r="V48" s="120">
        <f>U48*(Pesos!$C$3)</f>
        <v>15.481481481481481</v>
      </c>
      <c r="W48" s="145" t="s">
        <v>59</v>
      </c>
      <c r="X48" s="18">
        <v>1</v>
      </c>
      <c r="Y48" s="119">
        <f t="shared" si="11"/>
        <v>0.3904109589041096</v>
      </c>
      <c r="Z48" s="120">
        <f>Y48*(Pesos!$C$4)</f>
        <v>30.06164383561644</v>
      </c>
      <c r="AA48" s="145" t="s">
        <v>59</v>
      </c>
      <c r="AB48" s="18">
        <v>36</v>
      </c>
      <c r="AC48" s="119">
        <f t="shared" si="12"/>
        <v>1.425</v>
      </c>
      <c r="AD48" s="120">
        <f>AC48*(Pesos!$C$5)</f>
        <v>37.050000000000004</v>
      </c>
      <c r="AE48" s="145" t="s">
        <v>59</v>
      </c>
      <c r="AF48" s="18">
        <v>0</v>
      </c>
      <c r="AG48" s="119">
        <f t="shared" si="13"/>
        <v>0</v>
      </c>
      <c r="AH48" s="120">
        <f>AG48*(Pesos!$C$6)</f>
        <v>0</v>
      </c>
    </row>
    <row r="49" spans="1:34" x14ac:dyDescent="0.25">
      <c r="A49" s="99">
        <v>47</v>
      </c>
      <c r="B49" s="138" t="s">
        <v>60</v>
      </c>
      <c r="C49" s="16">
        <v>20</v>
      </c>
      <c r="D49" s="9">
        <v>37</v>
      </c>
      <c r="E49" s="9">
        <v>15</v>
      </c>
      <c r="F49" s="9">
        <v>9</v>
      </c>
      <c r="G49" s="9">
        <v>9</v>
      </c>
      <c r="H49" s="9">
        <v>229</v>
      </c>
      <c r="I49" s="9">
        <v>103</v>
      </c>
      <c r="J49" s="10">
        <f t="shared" si="5"/>
        <v>275</v>
      </c>
      <c r="K49" s="10">
        <f t="shared" si="6"/>
        <v>127</v>
      </c>
      <c r="L49" s="11">
        <f t="shared" si="7"/>
        <v>168</v>
      </c>
      <c r="M49" s="119">
        <f t="shared" si="8"/>
        <v>0.34828689508065591</v>
      </c>
      <c r="N49" s="120">
        <f>M49*(Pesos!$C$2)</f>
        <v>4.8760165311291832</v>
      </c>
      <c r="O49" s="138" t="s">
        <v>60</v>
      </c>
      <c r="P49" s="13">
        <v>1</v>
      </c>
      <c r="Q49" s="13">
        <v>1</v>
      </c>
      <c r="R49" s="13">
        <v>0</v>
      </c>
      <c r="S49" s="13">
        <v>0</v>
      </c>
      <c r="T49" s="14">
        <f t="shared" si="9"/>
        <v>2</v>
      </c>
      <c r="U49" s="119">
        <f t="shared" si="10"/>
        <v>0.2814814814814815</v>
      </c>
      <c r="V49" s="120">
        <f>U49*(Pesos!$C$3)</f>
        <v>3.0962962962962965</v>
      </c>
      <c r="W49" s="142" t="s">
        <v>60</v>
      </c>
      <c r="X49" s="18">
        <v>1</v>
      </c>
      <c r="Y49" s="119">
        <f t="shared" si="11"/>
        <v>0.3904109589041096</v>
      </c>
      <c r="Z49" s="120">
        <f>Y49*(Pesos!$C$4)</f>
        <v>30.06164383561644</v>
      </c>
      <c r="AA49" s="142" t="s">
        <v>60</v>
      </c>
      <c r="AB49" s="18">
        <v>15</v>
      </c>
      <c r="AC49" s="119">
        <f t="shared" si="12"/>
        <v>0.59375</v>
      </c>
      <c r="AD49" s="120">
        <f>AC49*(Pesos!$C$5)</f>
        <v>15.4375</v>
      </c>
      <c r="AE49" s="142" t="s">
        <v>60</v>
      </c>
      <c r="AF49" s="18">
        <v>22</v>
      </c>
      <c r="AG49" s="119">
        <f t="shared" si="13"/>
        <v>0.63397371081900911</v>
      </c>
      <c r="AH49" s="120">
        <f>AG49*(Pesos!$C$6)</f>
        <v>15.215369059656219</v>
      </c>
    </row>
    <row r="50" spans="1:34" x14ac:dyDescent="0.25">
      <c r="A50" s="99">
        <v>48</v>
      </c>
      <c r="B50" s="136" t="s">
        <v>61</v>
      </c>
      <c r="C50" s="16">
        <v>37</v>
      </c>
      <c r="D50" s="9">
        <v>68</v>
      </c>
      <c r="E50" s="9">
        <v>67</v>
      </c>
      <c r="F50" s="9">
        <v>54</v>
      </c>
      <c r="G50" s="9">
        <v>51</v>
      </c>
      <c r="H50" s="9">
        <v>416</v>
      </c>
      <c r="I50" s="9">
        <v>207</v>
      </c>
      <c r="J50" s="10">
        <f t="shared" si="5"/>
        <v>538</v>
      </c>
      <c r="K50" s="10">
        <f t="shared" si="6"/>
        <v>325</v>
      </c>
      <c r="L50" s="11">
        <f t="shared" si="7"/>
        <v>250</v>
      </c>
      <c r="M50" s="119">
        <f t="shared" si="8"/>
        <v>0.68137581655779234</v>
      </c>
      <c r="N50" s="120">
        <f>M50*(Pesos!$C$2)</f>
        <v>9.5392614318090931</v>
      </c>
      <c r="O50" s="136" t="s">
        <v>61</v>
      </c>
      <c r="P50" s="13">
        <v>2</v>
      </c>
      <c r="Q50" s="13">
        <v>2</v>
      </c>
      <c r="R50" s="13">
        <v>1</v>
      </c>
      <c r="S50" s="13">
        <v>0</v>
      </c>
      <c r="T50" s="14">
        <f t="shared" si="9"/>
        <v>5</v>
      </c>
      <c r="U50" s="119">
        <f t="shared" si="10"/>
        <v>0.70370370370370372</v>
      </c>
      <c r="V50" s="120">
        <f>U50*(Pesos!$C$3)</f>
        <v>7.7407407407407405</v>
      </c>
      <c r="W50" s="136" t="s">
        <v>61</v>
      </c>
      <c r="X50" s="18">
        <v>2</v>
      </c>
      <c r="Y50" s="119">
        <f t="shared" si="11"/>
        <v>0.78082191780821919</v>
      </c>
      <c r="Z50" s="120">
        <f>Y50*(Pesos!$C$4)</f>
        <v>60.12328767123288</v>
      </c>
      <c r="AA50" s="136" t="s">
        <v>61</v>
      </c>
      <c r="AB50" s="18">
        <v>17</v>
      </c>
      <c r="AC50" s="119">
        <f t="shared" si="12"/>
        <v>0.67291666666666661</v>
      </c>
      <c r="AD50" s="120">
        <f>AC50*(Pesos!$C$5)</f>
        <v>17.49583333333333</v>
      </c>
      <c r="AE50" s="136" t="s">
        <v>61</v>
      </c>
      <c r="AF50" s="18">
        <v>38</v>
      </c>
      <c r="AG50" s="119">
        <f t="shared" si="13"/>
        <v>1.0950455005055613</v>
      </c>
      <c r="AH50" s="120">
        <f>AG50*(Pesos!$C$6)</f>
        <v>26.28109201213347</v>
      </c>
    </row>
    <row r="51" spans="1:34" x14ac:dyDescent="0.25">
      <c r="A51" s="99">
        <v>49</v>
      </c>
      <c r="B51" s="145" t="s">
        <v>62</v>
      </c>
      <c r="C51" s="16">
        <v>47</v>
      </c>
      <c r="D51" s="9">
        <v>88</v>
      </c>
      <c r="E51" s="9">
        <v>82</v>
      </c>
      <c r="F51" s="9">
        <v>91</v>
      </c>
      <c r="G51" s="9">
        <v>75</v>
      </c>
      <c r="H51" s="9">
        <v>766</v>
      </c>
      <c r="I51" s="9">
        <v>170</v>
      </c>
      <c r="J51" s="10">
        <f t="shared" si="5"/>
        <v>945</v>
      </c>
      <c r="K51" s="10">
        <f t="shared" si="6"/>
        <v>327</v>
      </c>
      <c r="L51" s="11">
        <f t="shared" si="7"/>
        <v>665</v>
      </c>
      <c r="M51" s="119">
        <f t="shared" si="8"/>
        <v>1.1968404212771631</v>
      </c>
      <c r="N51" s="120">
        <f>M51*(Pesos!$C$2)</f>
        <v>16.755765897880284</v>
      </c>
      <c r="O51" s="145" t="s">
        <v>62</v>
      </c>
      <c r="P51" s="13">
        <v>2</v>
      </c>
      <c r="Q51" s="13">
        <v>8</v>
      </c>
      <c r="R51" s="13">
        <v>0</v>
      </c>
      <c r="S51" s="13">
        <v>0</v>
      </c>
      <c r="T51" s="14">
        <f t="shared" si="9"/>
        <v>10</v>
      </c>
      <c r="U51" s="119">
        <f t="shared" si="10"/>
        <v>1.4074074074074074</v>
      </c>
      <c r="V51" s="120">
        <f>U51*(Pesos!$C$3)</f>
        <v>15.481481481481481</v>
      </c>
      <c r="W51" s="145" t="s">
        <v>62</v>
      </c>
      <c r="X51" s="18">
        <v>1</v>
      </c>
      <c r="Y51" s="119">
        <f t="shared" si="11"/>
        <v>0.3904109589041096</v>
      </c>
      <c r="Z51" s="120">
        <f>Y51*(Pesos!$C$4)</f>
        <v>30.06164383561644</v>
      </c>
      <c r="AA51" s="145" t="s">
        <v>62</v>
      </c>
      <c r="AB51" s="18">
        <v>51</v>
      </c>
      <c r="AC51" s="119">
        <f t="shared" si="12"/>
        <v>2.0187499999999998</v>
      </c>
      <c r="AD51" s="120">
        <f>AC51*(Pesos!$C$5)</f>
        <v>52.487499999999997</v>
      </c>
      <c r="AE51" s="145" t="s">
        <v>62</v>
      </c>
      <c r="AF51" s="18">
        <v>0</v>
      </c>
      <c r="AG51" s="119">
        <f t="shared" si="13"/>
        <v>0</v>
      </c>
      <c r="AH51" s="120">
        <f>AG51*(Pesos!$C$6)</f>
        <v>0</v>
      </c>
    </row>
    <row r="52" spans="1:34" x14ac:dyDescent="0.25">
      <c r="A52" s="99">
        <v>50</v>
      </c>
      <c r="B52" s="136" t="s">
        <v>63</v>
      </c>
      <c r="C52" s="16">
        <v>32</v>
      </c>
      <c r="D52" s="9">
        <v>14</v>
      </c>
      <c r="E52" s="9">
        <v>15</v>
      </c>
      <c r="F52" s="9">
        <v>94</v>
      </c>
      <c r="G52" s="9">
        <v>94</v>
      </c>
      <c r="H52" s="9">
        <v>564</v>
      </c>
      <c r="I52" s="9">
        <v>302</v>
      </c>
      <c r="J52" s="10">
        <f t="shared" si="5"/>
        <v>672</v>
      </c>
      <c r="K52" s="10">
        <f t="shared" si="6"/>
        <v>411</v>
      </c>
      <c r="L52" s="11">
        <f t="shared" si="7"/>
        <v>293</v>
      </c>
      <c r="M52" s="119">
        <f t="shared" si="8"/>
        <v>0.85108652179709365</v>
      </c>
      <c r="N52" s="120">
        <f>M52*(Pesos!$C$2)</f>
        <v>11.91521130515931</v>
      </c>
      <c r="O52" s="136" t="s">
        <v>63</v>
      </c>
      <c r="P52" s="13">
        <v>2</v>
      </c>
      <c r="Q52" s="13">
        <v>1</v>
      </c>
      <c r="R52" s="13">
        <v>4</v>
      </c>
      <c r="S52" s="13">
        <v>0</v>
      </c>
      <c r="T52" s="14">
        <f t="shared" si="9"/>
        <v>7</v>
      </c>
      <c r="U52" s="119">
        <f t="shared" si="10"/>
        <v>0.98518518518518505</v>
      </c>
      <c r="V52" s="120">
        <f>U52*(Pesos!$C$3)</f>
        <v>10.837037037037035</v>
      </c>
      <c r="W52" s="136" t="s">
        <v>63</v>
      </c>
      <c r="X52" s="18">
        <v>3</v>
      </c>
      <c r="Y52" s="119">
        <f t="shared" si="11"/>
        <v>1.1712328767123288</v>
      </c>
      <c r="Z52" s="120">
        <f>Y52*(Pesos!$C$4)</f>
        <v>90.18493150684931</v>
      </c>
      <c r="AA52" s="136" t="s">
        <v>63</v>
      </c>
      <c r="AB52" s="18">
        <v>17</v>
      </c>
      <c r="AC52" s="119">
        <f t="shared" si="12"/>
        <v>0.67291666666666661</v>
      </c>
      <c r="AD52" s="120">
        <f>AC52*(Pesos!$C$5)</f>
        <v>17.49583333333333</v>
      </c>
      <c r="AE52" s="136" t="s">
        <v>63</v>
      </c>
      <c r="AF52" s="18">
        <v>50</v>
      </c>
      <c r="AG52" s="119">
        <f t="shared" si="13"/>
        <v>1.4408493427704752</v>
      </c>
      <c r="AH52" s="120">
        <f>AG52*(Pesos!$C$6)</f>
        <v>34.580384226491404</v>
      </c>
    </row>
    <row r="53" spans="1:34" x14ac:dyDescent="0.25">
      <c r="A53" s="99">
        <v>51</v>
      </c>
      <c r="B53" s="145" t="s">
        <v>64</v>
      </c>
      <c r="C53" s="16">
        <v>321</v>
      </c>
      <c r="D53" s="9">
        <v>76</v>
      </c>
      <c r="E53" s="9">
        <v>69</v>
      </c>
      <c r="F53" s="9">
        <v>125</v>
      </c>
      <c r="G53" s="9">
        <v>89</v>
      </c>
      <c r="H53" s="9">
        <v>79</v>
      </c>
      <c r="I53" s="9">
        <v>27</v>
      </c>
      <c r="J53" s="10">
        <f t="shared" si="5"/>
        <v>280</v>
      </c>
      <c r="K53" s="10">
        <f t="shared" si="6"/>
        <v>185</v>
      </c>
      <c r="L53" s="11">
        <f t="shared" si="7"/>
        <v>416</v>
      </c>
      <c r="M53" s="119">
        <f t="shared" si="8"/>
        <v>0.3546193840821224</v>
      </c>
      <c r="N53" s="120">
        <f>M53*(Pesos!$C$2)</f>
        <v>4.9646713771497133</v>
      </c>
      <c r="O53" s="145" t="s">
        <v>64</v>
      </c>
      <c r="P53" s="13">
        <v>3</v>
      </c>
      <c r="Q53" s="13">
        <v>9</v>
      </c>
      <c r="R53" s="13">
        <v>0</v>
      </c>
      <c r="S53" s="13">
        <v>0</v>
      </c>
      <c r="T53" s="14">
        <f t="shared" si="9"/>
        <v>12</v>
      </c>
      <c r="U53" s="119">
        <f t="shared" si="10"/>
        <v>1.6888888888888889</v>
      </c>
      <c r="V53" s="120">
        <f>U53*(Pesos!$C$3)</f>
        <v>18.577777777777779</v>
      </c>
      <c r="W53" s="145" t="s">
        <v>64</v>
      </c>
      <c r="X53" s="18">
        <v>1</v>
      </c>
      <c r="Y53" s="119">
        <f t="shared" si="11"/>
        <v>0.3904109589041096</v>
      </c>
      <c r="Z53" s="120">
        <f>Y53*(Pesos!$C$4)</f>
        <v>30.06164383561644</v>
      </c>
      <c r="AA53" s="145" t="s">
        <v>64</v>
      </c>
      <c r="AB53" s="18">
        <v>38</v>
      </c>
      <c r="AC53" s="119">
        <f t="shared" si="12"/>
        <v>1.5041666666666667</v>
      </c>
      <c r="AD53" s="120">
        <f>AC53*(Pesos!$C$5)</f>
        <v>39.108333333333334</v>
      </c>
      <c r="AE53" s="145" t="s">
        <v>64</v>
      </c>
      <c r="AF53" s="18">
        <v>0</v>
      </c>
      <c r="AG53" s="119">
        <f t="shared" si="13"/>
        <v>0</v>
      </c>
      <c r="AH53" s="120">
        <f>AG53*(Pesos!$C$6)</f>
        <v>0</v>
      </c>
    </row>
    <row r="54" spans="1:34" x14ac:dyDescent="0.25">
      <c r="A54" s="99">
        <v>52</v>
      </c>
      <c r="B54" s="137" t="s">
        <v>65</v>
      </c>
      <c r="C54" s="16">
        <v>13</v>
      </c>
      <c r="D54" s="9">
        <v>100</v>
      </c>
      <c r="E54" s="9">
        <v>100</v>
      </c>
      <c r="F54" s="9">
        <v>72</v>
      </c>
      <c r="G54" s="9">
        <v>66</v>
      </c>
      <c r="H54" s="9">
        <v>700</v>
      </c>
      <c r="I54" s="9">
        <v>374</v>
      </c>
      <c r="J54" s="10">
        <f t="shared" si="5"/>
        <v>872</v>
      </c>
      <c r="K54" s="10">
        <f t="shared" si="6"/>
        <v>540</v>
      </c>
      <c r="L54" s="11">
        <f t="shared" si="7"/>
        <v>345</v>
      </c>
      <c r="M54" s="119">
        <f t="shared" si="8"/>
        <v>1.1043860818557527</v>
      </c>
      <c r="N54" s="120">
        <f>M54*(Pesos!$C$2)</f>
        <v>15.461405145980539</v>
      </c>
      <c r="O54" s="137" t="s">
        <v>65</v>
      </c>
      <c r="P54" s="13">
        <v>1</v>
      </c>
      <c r="Q54" s="13">
        <v>2</v>
      </c>
      <c r="R54" s="13">
        <v>1</v>
      </c>
      <c r="S54" s="13">
        <v>1</v>
      </c>
      <c r="T54" s="14">
        <f t="shared" si="9"/>
        <v>5</v>
      </c>
      <c r="U54" s="119">
        <f t="shared" si="10"/>
        <v>0.70370370370370372</v>
      </c>
      <c r="V54" s="120">
        <f>U54*(Pesos!$C$3)</f>
        <v>7.7407407407407405</v>
      </c>
      <c r="W54" s="136" t="s">
        <v>65</v>
      </c>
      <c r="X54" s="18">
        <v>4</v>
      </c>
      <c r="Y54" s="119">
        <f t="shared" si="11"/>
        <v>1.5616438356164384</v>
      </c>
      <c r="Z54" s="120">
        <f>Y54*(Pesos!$C$4)</f>
        <v>120.24657534246576</v>
      </c>
      <c r="AA54" s="136" t="s">
        <v>65</v>
      </c>
      <c r="AB54" s="18">
        <v>21</v>
      </c>
      <c r="AC54" s="119">
        <f t="shared" si="12"/>
        <v>0.83125000000000004</v>
      </c>
      <c r="AD54" s="120">
        <f>AC54*(Pesos!$C$5)</f>
        <v>21.612500000000001</v>
      </c>
      <c r="AE54" s="136" t="s">
        <v>65</v>
      </c>
      <c r="AF54" s="18">
        <v>45</v>
      </c>
      <c r="AG54" s="119">
        <f t="shared" si="13"/>
        <v>1.2967644084934278</v>
      </c>
      <c r="AH54" s="120">
        <f>AG54*(Pesos!$C$6)</f>
        <v>31.122345803842265</v>
      </c>
    </row>
    <row r="55" spans="1:34" x14ac:dyDescent="0.25">
      <c r="A55" s="99">
        <v>53</v>
      </c>
      <c r="B55" s="140" t="s">
        <v>66</v>
      </c>
      <c r="C55" s="16">
        <v>13</v>
      </c>
      <c r="D55" s="9">
        <v>97</v>
      </c>
      <c r="E55" s="9">
        <v>84</v>
      </c>
      <c r="F55" s="9">
        <v>114</v>
      </c>
      <c r="G55" s="9">
        <v>110</v>
      </c>
      <c r="H55" s="9">
        <v>545</v>
      </c>
      <c r="I55" s="9">
        <v>237</v>
      </c>
      <c r="J55" s="10">
        <f t="shared" si="5"/>
        <v>756</v>
      </c>
      <c r="K55" s="10">
        <f t="shared" si="6"/>
        <v>431</v>
      </c>
      <c r="L55" s="11">
        <f t="shared" si="7"/>
        <v>338</v>
      </c>
      <c r="M55" s="119">
        <f t="shared" si="8"/>
        <v>0.95747233702173051</v>
      </c>
      <c r="N55" s="120">
        <f>M55*(Pesos!$C$2)</f>
        <v>13.404612718304227</v>
      </c>
      <c r="O55" s="140" t="s">
        <v>66</v>
      </c>
      <c r="P55" s="13">
        <v>2</v>
      </c>
      <c r="Q55" s="13">
        <v>1</v>
      </c>
      <c r="R55" s="13">
        <v>2</v>
      </c>
      <c r="S55" s="13">
        <v>0</v>
      </c>
      <c r="T55" s="14">
        <f t="shared" si="9"/>
        <v>5</v>
      </c>
      <c r="U55" s="119">
        <f t="shared" si="10"/>
        <v>0.70370370370370372</v>
      </c>
      <c r="V55" s="120">
        <f>U55*(Pesos!$C$3)</f>
        <v>7.7407407407407405</v>
      </c>
      <c r="W55" s="136" t="s">
        <v>66</v>
      </c>
      <c r="X55" s="18">
        <v>3</v>
      </c>
      <c r="Y55" s="119">
        <f t="shared" si="11"/>
        <v>1.1712328767123288</v>
      </c>
      <c r="Z55" s="120">
        <f>Y55*(Pesos!$C$4)</f>
        <v>90.18493150684931</v>
      </c>
      <c r="AA55" s="136" t="s">
        <v>66</v>
      </c>
      <c r="AB55" s="18">
        <v>15</v>
      </c>
      <c r="AC55" s="119">
        <f t="shared" si="12"/>
        <v>0.59375</v>
      </c>
      <c r="AD55" s="120">
        <f>AC55*(Pesos!$C$5)</f>
        <v>15.4375</v>
      </c>
      <c r="AE55" s="136" t="s">
        <v>66</v>
      </c>
      <c r="AF55" s="18">
        <v>60</v>
      </c>
      <c r="AG55" s="119">
        <f t="shared" si="13"/>
        <v>1.7290192113245701</v>
      </c>
      <c r="AH55" s="120">
        <f>AG55*(Pesos!$C$6)</f>
        <v>41.496461071789682</v>
      </c>
    </row>
    <row r="56" spans="1:34" x14ac:dyDescent="0.25">
      <c r="A56" s="99">
        <v>55</v>
      </c>
      <c r="B56" s="145" t="s">
        <v>67</v>
      </c>
      <c r="C56" s="16">
        <v>31</v>
      </c>
      <c r="D56" s="9">
        <v>109</v>
      </c>
      <c r="E56" s="9">
        <v>97</v>
      </c>
      <c r="F56" s="9">
        <v>190</v>
      </c>
      <c r="G56" s="9">
        <v>149</v>
      </c>
      <c r="H56" s="9">
        <v>853</v>
      </c>
      <c r="I56" s="9">
        <v>40</v>
      </c>
      <c r="J56" s="10">
        <f t="shared" si="5"/>
        <v>1152</v>
      </c>
      <c r="K56" s="10">
        <f t="shared" si="6"/>
        <v>286</v>
      </c>
      <c r="L56" s="11">
        <f t="shared" si="7"/>
        <v>897</v>
      </c>
      <c r="M56" s="119">
        <f t="shared" si="8"/>
        <v>1.4590054659378751</v>
      </c>
      <c r="N56" s="120">
        <f>M56*(Pesos!$C$2)</f>
        <v>20.426076523130252</v>
      </c>
      <c r="O56" s="145" t="s">
        <v>67</v>
      </c>
      <c r="P56" s="13">
        <v>1</v>
      </c>
      <c r="Q56" s="13">
        <v>9</v>
      </c>
      <c r="R56" s="13">
        <v>0</v>
      </c>
      <c r="S56" s="13">
        <v>0</v>
      </c>
      <c r="T56" s="14">
        <f t="shared" si="9"/>
        <v>10</v>
      </c>
      <c r="U56" s="119">
        <f t="shared" si="10"/>
        <v>1.4074074074074074</v>
      </c>
      <c r="V56" s="120">
        <f>U56*(Pesos!$C$3)</f>
        <v>15.481481481481481</v>
      </c>
      <c r="W56" s="145" t="s">
        <v>67</v>
      </c>
      <c r="X56" s="18">
        <v>1</v>
      </c>
      <c r="Y56" s="119">
        <f t="shared" si="11"/>
        <v>0.3904109589041096</v>
      </c>
      <c r="Z56" s="120">
        <f>Y56*(Pesos!$C$4)</f>
        <v>30.06164383561644</v>
      </c>
      <c r="AA56" s="145" t="s">
        <v>67</v>
      </c>
      <c r="AB56" s="18">
        <v>40</v>
      </c>
      <c r="AC56" s="119">
        <f t="shared" si="12"/>
        <v>1.5833333333333333</v>
      </c>
      <c r="AD56" s="120">
        <f>AC56*(Pesos!$C$5)</f>
        <v>41.166666666666664</v>
      </c>
      <c r="AE56" s="145" t="s">
        <v>67</v>
      </c>
      <c r="AF56" s="18">
        <v>0</v>
      </c>
      <c r="AG56" s="119">
        <f t="shared" si="13"/>
        <v>0</v>
      </c>
      <c r="AH56" s="120">
        <f>AG56*(Pesos!$C$6)</f>
        <v>0</v>
      </c>
    </row>
    <row r="57" spans="1:34" x14ac:dyDescent="0.25">
      <c r="A57" s="99">
        <v>56</v>
      </c>
      <c r="B57" s="140" t="s">
        <v>68</v>
      </c>
      <c r="C57" s="16">
        <v>8</v>
      </c>
      <c r="D57" s="9">
        <v>25</v>
      </c>
      <c r="E57" s="9">
        <v>26</v>
      </c>
      <c r="F57" s="9">
        <v>28</v>
      </c>
      <c r="G57" s="9">
        <v>28</v>
      </c>
      <c r="H57" s="9">
        <v>256</v>
      </c>
      <c r="I57" s="9">
        <v>146</v>
      </c>
      <c r="J57" s="10">
        <f t="shared" si="5"/>
        <v>309</v>
      </c>
      <c r="K57" s="10">
        <f t="shared" si="6"/>
        <v>200</v>
      </c>
      <c r="L57" s="11">
        <f t="shared" si="7"/>
        <v>117</v>
      </c>
      <c r="M57" s="119">
        <f t="shared" si="8"/>
        <v>0.39134782029062792</v>
      </c>
      <c r="N57" s="120">
        <f>M57*(Pesos!$C$2)</f>
        <v>5.4788694840687908</v>
      </c>
      <c r="O57" s="140" t="s">
        <v>68</v>
      </c>
      <c r="P57" s="13">
        <v>1</v>
      </c>
      <c r="Q57" s="13">
        <v>1</v>
      </c>
      <c r="R57" s="13">
        <v>0</v>
      </c>
      <c r="S57" s="13">
        <v>0</v>
      </c>
      <c r="T57" s="14">
        <f t="shared" si="9"/>
        <v>2</v>
      </c>
      <c r="U57" s="119">
        <f t="shared" si="10"/>
        <v>0.2814814814814815</v>
      </c>
      <c r="V57" s="120">
        <f>U57*(Pesos!$C$3)</f>
        <v>3.0962962962962965</v>
      </c>
      <c r="W57" s="136" t="s">
        <v>68</v>
      </c>
      <c r="X57" s="18">
        <v>1</v>
      </c>
      <c r="Y57" s="119">
        <f t="shared" si="11"/>
        <v>0.3904109589041096</v>
      </c>
      <c r="Z57" s="120">
        <f>Y57*(Pesos!$C$4)</f>
        <v>30.06164383561644</v>
      </c>
      <c r="AA57" s="136" t="s">
        <v>68</v>
      </c>
      <c r="AB57" s="18">
        <v>11</v>
      </c>
      <c r="AC57" s="119">
        <f t="shared" si="12"/>
        <v>0.43541666666666667</v>
      </c>
      <c r="AD57" s="120">
        <f>AC57*(Pesos!$C$5)</f>
        <v>11.320833333333333</v>
      </c>
      <c r="AE57" s="136" t="s">
        <v>68</v>
      </c>
      <c r="AF57" s="18">
        <v>20</v>
      </c>
      <c r="AG57" s="119">
        <f t="shared" si="13"/>
        <v>0.57633973710819009</v>
      </c>
      <c r="AH57" s="120">
        <f>AG57*(Pesos!$C$6)</f>
        <v>13.832153690596563</v>
      </c>
    </row>
    <row r="58" spans="1:34" x14ac:dyDescent="0.25">
      <c r="A58" s="99">
        <v>57</v>
      </c>
      <c r="B58" s="143" t="s">
        <v>69</v>
      </c>
      <c r="C58" s="16">
        <v>30</v>
      </c>
      <c r="D58" s="9">
        <v>68</v>
      </c>
      <c r="E58" s="9">
        <v>51</v>
      </c>
      <c r="F58" s="9">
        <v>64</v>
      </c>
      <c r="G58" s="9">
        <v>64</v>
      </c>
      <c r="H58" s="9">
        <v>430</v>
      </c>
      <c r="I58" s="9">
        <v>30</v>
      </c>
      <c r="J58" s="10">
        <f t="shared" si="5"/>
        <v>562</v>
      </c>
      <c r="K58" s="10">
        <f t="shared" si="6"/>
        <v>145</v>
      </c>
      <c r="L58" s="11">
        <f t="shared" si="7"/>
        <v>447</v>
      </c>
      <c r="M58" s="119">
        <f t="shared" si="8"/>
        <v>0.71177176376483131</v>
      </c>
      <c r="N58" s="120">
        <f>M58*(Pesos!$C$2)</f>
        <v>9.9648046927076379</v>
      </c>
      <c r="O58" s="143" t="s">
        <v>69</v>
      </c>
      <c r="P58" s="13">
        <v>2</v>
      </c>
      <c r="Q58" s="13">
        <v>2</v>
      </c>
      <c r="R58" s="13">
        <v>1</v>
      </c>
      <c r="S58" s="13">
        <v>0</v>
      </c>
      <c r="T58" s="14">
        <f t="shared" si="9"/>
        <v>5</v>
      </c>
      <c r="U58" s="119">
        <f t="shared" si="10"/>
        <v>0.70370370370370372</v>
      </c>
      <c r="V58" s="120">
        <f>U58*(Pesos!$C$3)</f>
        <v>7.7407407407407405</v>
      </c>
      <c r="W58" s="136" t="s">
        <v>69</v>
      </c>
      <c r="X58" s="18">
        <v>2</v>
      </c>
      <c r="Y58" s="119">
        <f t="shared" si="11"/>
        <v>0.78082191780821919</v>
      </c>
      <c r="Z58" s="120">
        <f>Y58*(Pesos!$C$4)</f>
        <v>60.12328767123288</v>
      </c>
      <c r="AA58" s="136" t="s">
        <v>69</v>
      </c>
      <c r="AB58" s="18">
        <v>23</v>
      </c>
      <c r="AC58" s="119">
        <f t="shared" si="12"/>
        <v>0.91041666666666665</v>
      </c>
      <c r="AD58" s="120">
        <f>AC58*(Pesos!$C$5)</f>
        <v>23.670833333333334</v>
      </c>
      <c r="AE58" s="136" t="s">
        <v>69</v>
      </c>
      <c r="AF58" s="18">
        <v>22</v>
      </c>
      <c r="AG58" s="119">
        <f t="shared" si="13"/>
        <v>0.63397371081900911</v>
      </c>
      <c r="AH58" s="120">
        <f>AG58*(Pesos!$C$6)</f>
        <v>15.215369059656219</v>
      </c>
    </row>
    <row r="59" spans="1:34" x14ac:dyDescent="0.25">
      <c r="A59" s="99">
        <v>59</v>
      </c>
      <c r="B59" s="140" t="s">
        <v>70</v>
      </c>
      <c r="C59" s="16">
        <v>107</v>
      </c>
      <c r="D59" s="9">
        <v>31</v>
      </c>
      <c r="E59" s="9">
        <v>30</v>
      </c>
      <c r="F59" s="9">
        <v>37</v>
      </c>
      <c r="G59" s="9">
        <v>35</v>
      </c>
      <c r="H59" s="9">
        <v>322</v>
      </c>
      <c r="I59" s="9">
        <v>168</v>
      </c>
      <c r="J59" s="113">
        <f t="shared" si="5"/>
        <v>390</v>
      </c>
      <c r="K59" s="113">
        <f t="shared" si="6"/>
        <v>233</v>
      </c>
      <c r="L59" s="114">
        <f t="shared" si="7"/>
        <v>264</v>
      </c>
      <c r="M59" s="119">
        <f t="shared" si="8"/>
        <v>0.49393414211438474</v>
      </c>
      <c r="N59" s="122">
        <f>M59*(Pesos!$C$2)</f>
        <v>6.9150779896013868</v>
      </c>
      <c r="O59" s="140" t="s">
        <v>70</v>
      </c>
      <c r="P59" s="13">
        <v>2</v>
      </c>
      <c r="Q59" s="13">
        <v>2</v>
      </c>
      <c r="R59" s="13">
        <v>0</v>
      </c>
      <c r="S59" s="13">
        <v>0</v>
      </c>
      <c r="T59" s="18">
        <f t="shared" si="9"/>
        <v>4</v>
      </c>
      <c r="U59" s="119">
        <f t="shared" si="10"/>
        <v>0.562962962962963</v>
      </c>
      <c r="V59" s="122">
        <f>U59*(Pesos!$C$3)</f>
        <v>6.1925925925925931</v>
      </c>
      <c r="W59" s="136" t="s">
        <v>71</v>
      </c>
      <c r="X59" s="18">
        <v>1</v>
      </c>
      <c r="Y59" s="119">
        <f t="shared" si="11"/>
        <v>0.3904109589041096</v>
      </c>
      <c r="Z59" s="122">
        <f>Y59*(Pesos!$C$4)</f>
        <v>30.06164383561644</v>
      </c>
      <c r="AA59" s="136" t="s">
        <v>71</v>
      </c>
      <c r="AB59" s="18">
        <v>9</v>
      </c>
      <c r="AC59" s="119">
        <f t="shared" si="12"/>
        <v>0.35625000000000001</v>
      </c>
      <c r="AD59" s="122">
        <f>AC59*(Pesos!$C$5)</f>
        <v>9.2625000000000011</v>
      </c>
      <c r="AE59" s="136" t="s">
        <v>71</v>
      </c>
      <c r="AF59" s="18">
        <v>13</v>
      </c>
      <c r="AG59" s="119">
        <f t="shared" si="13"/>
        <v>0.37462082912032357</v>
      </c>
      <c r="AH59" s="122">
        <f>AG59*(Pesos!$C$6)</f>
        <v>8.9908998988877649</v>
      </c>
    </row>
    <row r="60" spans="1:34" ht="15.75" thickBot="1" x14ac:dyDescent="0.3">
      <c r="A60" s="99">
        <v>60</v>
      </c>
      <c r="B60" s="146" t="s">
        <v>72</v>
      </c>
      <c r="C60" s="104">
        <v>21</v>
      </c>
      <c r="D60" s="105">
        <v>45</v>
      </c>
      <c r="E60" s="105">
        <v>45</v>
      </c>
      <c r="F60" s="105">
        <v>76</v>
      </c>
      <c r="G60" s="105">
        <v>76</v>
      </c>
      <c r="H60" s="105">
        <v>795</v>
      </c>
      <c r="I60" s="105">
        <v>71</v>
      </c>
      <c r="J60" s="179">
        <f t="shared" si="5"/>
        <v>916</v>
      </c>
      <c r="K60" s="179">
        <f t="shared" si="6"/>
        <v>192</v>
      </c>
      <c r="L60" s="180">
        <f t="shared" si="7"/>
        <v>745</v>
      </c>
      <c r="M60" s="152">
        <f t="shared" si="8"/>
        <v>1.1601119850686574</v>
      </c>
      <c r="N60" s="123">
        <f>M60*(Pesos!$C$2)</f>
        <v>16.241567790961206</v>
      </c>
      <c r="O60" s="146" t="s">
        <v>72</v>
      </c>
      <c r="P60" s="115">
        <v>2</v>
      </c>
      <c r="Q60" s="115">
        <v>0</v>
      </c>
      <c r="R60" s="115">
        <v>0</v>
      </c>
      <c r="S60" s="115">
        <v>1</v>
      </c>
      <c r="T60" s="36">
        <f t="shared" si="9"/>
        <v>3</v>
      </c>
      <c r="U60" s="152">
        <f t="shared" si="10"/>
        <v>0.42222222222222222</v>
      </c>
      <c r="V60" s="123">
        <f>U60*(Pesos!$C$3)</f>
        <v>4.6444444444444448</v>
      </c>
      <c r="W60" s="147" t="s">
        <v>72</v>
      </c>
      <c r="X60" s="36">
        <v>4</v>
      </c>
      <c r="Y60" s="152">
        <f t="shared" si="11"/>
        <v>1.5616438356164384</v>
      </c>
      <c r="Z60" s="123">
        <f>Y60*(Pesos!$C$4)</f>
        <v>120.24657534246576</v>
      </c>
      <c r="AA60" s="147" t="s">
        <v>72</v>
      </c>
      <c r="AB60" s="36">
        <v>22</v>
      </c>
      <c r="AC60" s="152">
        <f t="shared" si="12"/>
        <v>0.87083333333333335</v>
      </c>
      <c r="AD60" s="123">
        <f>AC60*(Pesos!$C$5)</f>
        <v>22.641666666666666</v>
      </c>
      <c r="AE60" s="147" t="s">
        <v>72</v>
      </c>
      <c r="AF60" s="36">
        <v>76</v>
      </c>
      <c r="AG60" s="152">
        <f t="shared" si="13"/>
        <v>2.1900910010111225</v>
      </c>
      <c r="AH60" s="123">
        <f>AG60*(Pesos!$C$6)</f>
        <v>52.562184024266941</v>
      </c>
    </row>
    <row r="61" spans="1:34" ht="15.75" thickTop="1" x14ac:dyDescent="0.25">
      <c r="M61" s="121">
        <f>SUM(M4:M60)</f>
        <v>57</v>
      </c>
      <c r="S61" s="1">
        <f>SUM(S4:S60)</f>
        <v>29</v>
      </c>
      <c r="U61" s="121">
        <f>SUM(U4:U60)</f>
        <v>56.999999999999993</v>
      </c>
      <c r="Y61" s="121">
        <f>SUM(Y4:Y60)</f>
        <v>57.000000000000014</v>
      </c>
      <c r="AC61" s="121">
        <f>SUM(AC4:AC60)</f>
        <v>56.999999999999993</v>
      </c>
      <c r="AG61" s="121">
        <f>SUM(AG4:AG60)</f>
        <v>57</v>
      </c>
    </row>
  </sheetData>
  <sortState ref="A4:AMO60">
    <sortCondition ref="A4:A60"/>
  </sortState>
  <mergeCells count="31">
    <mergeCell ref="AE1:AH1"/>
    <mergeCell ref="C2:C3"/>
    <mergeCell ref="D2:E2"/>
    <mergeCell ref="F2:G2"/>
    <mergeCell ref="H2:I2"/>
    <mergeCell ref="AE2:AE3"/>
    <mergeCell ref="AC2:AC3"/>
    <mergeCell ref="AH2:AH3"/>
    <mergeCell ref="J2:L2"/>
    <mergeCell ref="N2:N3"/>
    <mergeCell ref="O2:O3"/>
    <mergeCell ref="M2:M3"/>
    <mergeCell ref="AF2:AF3"/>
    <mergeCell ref="AG2:AG3"/>
    <mergeCell ref="O1:V1"/>
    <mergeCell ref="A2:A3"/>
    <mergeCell ref="W1:Z1"/>
    <mergeCell ref="AA1:AD1"/>
    <mergeCell ref="Z2:Z3"/>
    <mergeCell ref="U2:U3"/>
    <mergeCell ref="Y2:Y3"/>
    <mergeCell ref="B1:N1"/>
    <mergeCell ref="AA2:AA3"/>
    <mergeCell ref="AB2:AB3"/>
    <mergeCell ref="AD2:AD3"/>
    <mergeCell ref="T2:T3"/>
    <mergeCell ref="V2:V3"/>
    <mergeCell ref="W2:W3"/>
    <mergeCell ref="X2:X3"/>
    <mergeCell ref="B2:B3"/>
    <mergeCell ref="P2:S2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G150"/>
  <sheetViews>
    <sheetView zoomScale="70" zoomScaleNormal="70" workbookViewId="0">
      <pane xSplit="1" ySplit="3" topLeftCell="AH16" activePane="bottomRight" state="frozen"/>
      <selection pane="topRight" activeCell="B1" sqref="B1"/>
      <selection pane="bottomLeft" activeCell="A4" sqref="A4"/>
      <selection pane="bottomRight" activeCell="AM24" sqref="AM24"/>
    </sheetView>
  </sheetViews>
  <sheetFormatPr defaultRowHeight="15" x14ac:dyDescent="0.25"/>
  <cols>
    <col min="2" max="2" width="25.42578125" style="1"/>
    <col min="3" max="3" width="25.42578125" style="29"/>
    <col min="4" max="4" width="9.5703125" style="1"/>
    <col min="5" max="5" width="8.7109375" style="121"/>
    <col min="6" max="6" width="8.5703125" style="87"/>
    <col min="7" max="7" width="25.42578125" style="1"/>
    <col min="8" max="8" width="25.42578125" style="29"/>
    <col min="9" max="9" width="9.5703125" style="1"/>
    <col min="10" max="10" width="8.7109375" style="121"/>
    <col min="11" max="11" width="8.5703125" style="87"/>
    <col min="12" max="12" width="25.42578125" style="1"/>
    <col min="13" max="13" width="25.42578125" style="29"/>
    <col min="14" max="16" width="15.42578125" style="29"/>
    <col min="17" max="17" width="9.5703125" style="1"/>
    <col min="18" max="18" width="8.7109375" style="121"/>
    <col min="19" max="19" width="8.5703125" style="87"/>
    <col min="20" max="20" width="25.42578125" style="1"/>
    <col min="21" max="21" width="25.42578125" style="29"/>
    <col min="22" max="25" width="9.5703125" style="1"/>
    <col min="26" max="26" width="8.7109375" style="121"/>
    <col min="27" max="27" width="8.5703125" style="87"/>
    <col min="28" max="28" width="25.42578125" style="1"/>
    <col min="29" max="29" width="25.42578125" style="29"/>
    <col min="30" max="30" width="15.5703125" style="1"/>
    <col min="31" max="31" width="8.7109375" style="121"/>
    <col min="32" max="32" width="8.5703125" style="87"/>
    <col min="33" max="33" width="25.42578125" style="1"/>
    <col min="34" max="34" width="25.42578125" style="29"/>
    <col min="35" max="35" width="9.5703125" style="1"/>
    <col min="36" max="36" width="8.7109375" style="121"/>
    <col min="37" max="37" width="8.5703125" style="87"/>
    <col min="38" max="38" width="25.42578125" style="1"/>
    <col min="39" max="39" width="25.42578125" style="29"/>
    <col min="40" max="40" width="9.5703125" style="1"/>
    <col min="41" max="41" width="8.7109375" style="121"/>
    <col min="42" max="42" width="8.5703125" style="87"/>
    <col min="43" max="43" width="25.42578125" style="1"/>
    <col min="44" max="44" width="25.42578125" style="29"/>
    <col min="45" max="45" width="9.5703125" style="1"/>
    <col min="46" max="46" width="8.7109375" style="121"/>
    <col min="47" max="47" width="8.5703125" style="87"/>
    <col min="48" max="48" width="25.42578125" style="1"/>
    <col min="49" max="49" width="25.42578125" style="29"/>
    <col min="50" max="50" width="9.5703125" style="1"/>
    <col min="51" max="51" width="8.7109375" style="121"/>
    <col min="52" max="52" width="8.5703125" style="87"/>
    <col min="53" max="53" width="25.42578125" style="1"/>
    <col min="54" max="54" width="25.42578125" style="29"/>
    <col min="55" max="55" width="9.5703125" style="1"/>
    <col min="56" max="56" width="8.7109375" style="121"/>
    <col min="57" max="57" width="8.5703125" style="87"/>
    <col min="58" max="1021" width="9" style="1"/>
  </cols>
  <sheetData>
    <row r="1" spans="1:57" s="3" customFormat="1" ht="30" customHeight="1" thickTop="1" thickBot="1" x14ac:dyDescent="0.3">
      <c r="B1" s="250" t="s">
        <v>73</v>
      </c>
      <c r="C1" s="250"/>
      <c r="D1" s="250"/>
      <c r="E1" s="250"/>
      <c r="F1" s="250"/>
      <c r="G1" s="250" t="s">
        <v>74</v>
      </c>
      <c r="H1" s="250"/>
      <c r="I1" s="250"/>
      <c r="J1" s="250"/>
      <c r="K1" s="250"/>
      <c r="L1" s="253" t="s">
        <v>75</v>
      </c>
      <c r="M1" s="254"/>
      <c r="N1" s="254"/>
      <c r="O1" s="254"/>
      <c r="P1" s="254"/>
      <c r="Q1" s="254"/>
      <c r="R1" s="254"/>
      <c r="S1" s="255"/>
      <c r="T1" s="253" t="s">
        <v>76</v>
      </c>
      <c r="U1" s="254"/>
      <c r="V1" s="254"/>
      <c r="W1" s="254"/>
      <c r="X1" s="254"/>
      <c r="Y1" s="254"/>
      <c r="Z1" s="254"/>
      <c r="AA1" s="255"/>
      <c r="AB1" s="250" t="s">
        <v>77</v>
      </c>
      <c r="AC1" s="250"/>
      <c r="AD1" s="250"/>
      <c r="AE1" s="250"/>
      <c r="AF1" s="250"/>
      <c r="AG1" s="250" t="s">
        <v>78</v>
      </c>
      <c r="AH1" s="250"/>
      <c r="AI1" s="250"/>
      <c r="AJ1" s="250"/>
      <c r="AK1" s="250"/>
      <c r="AL1" s="250" t="s">
        <v>79</v>
      </c>
      <c r="AM1" s="250"/>
      <c r="AN1" s="250"/>
      <c r="AO1" s="250"/>
      <c r="AP1" s="250"/>
      <c r="AQ1" s="250" t="s">
        <v>80</v>
      </c>
      <c r="AR1" s="250"/>
      <c r="AS1" s="250"/>
      <c r="AT1" s="250"/>
      <c r="AU1" s="250"/>
      <c r="AV1" s="250" t="s">
        <v>81</v>
      </c>
      <c r="AW1" s="250"/>
      <c r="AX1" s="250"/>
      <c r="AY1" s="250"/>
      <c r="AZ1" s="250"/>
      <c r="BA1" s="250" t="s">
        <v>82</v>
      </c>
      <c r="BB1" s="250"/>
      <c r="BC1" s="250"/>
      <c r="BD1" s="250"/>
      <c r="BE1" s="250"/>
    </row>
    <row r="2" spans="1:57" s="6" customFormat="1" ht="30" customHeight="1" thickTop="1" thickBot="1" x14ac:dyDescent="0.3">
      <c r="A2" s="238" t="s">
        <v>238</v>
      </c>
      <c r="B2" s="245" t="s">
        <v>8</v>
      </c>
      <c r="C2" s="251" t="s">
        <v>83</v>
      </c>
      <c r="D2" s="251" t="s">
        <v>246</v>
      </c>
      <c r="E2" s="241" t="s">
        <v>239</v>
      </c>
      <c r="F2" s="241" t="s">
        <v>240</v>
      </c>
      <c r="G2" s="245" t="s">
        <v>8</v>
      </c>
      <c r="H2" s="251" t="s">
        <v>83</v>
      </c>
      <c r="I2" s="252" t="s">
        <v>250</v>
      </c>
      <c r="J2" s="241" t="s">
        <v>239</v>
      </c>
      <c r="K2" s="241" t="s">
        <v>240</v>
      </c>
      <c r="L2" s="245" t="s">
        <v>8</v>
      </c>
      <c r="M2" s="251" t="s">
        <v>83</v>
      </c>
      <c r="N2" s="256" t="s">
        <v>85</v>
      </c>
      <c r="O2" s="256" t="s">
        <v>244</v>
      </c>
      <c r="P2" s="256" t="s">
        <v>245</v>
      </c>
      <c r="Q2" s="245" t="s">
        <v>86</v>
      </c>
      <c r="R2" s="241" t="s">
        <v>239</v>
      </c>
      <c r="S2" s="241" t="s">
        <v>240</v>
      </c>
      <c r="T2" s="245" t="s">
        <v>8</v>
      </c>
      <c r="U2" s="251" t="s">
        <v>83</v>
      </c>
      <c r="V2" s="245">
        <v>2018</v>
      </c>
      <c r="W2" s="245">
        <v>2019</v>
      </c>
      <c r="X2" s="245">
        <v>2020</v>
      </c>
      <c r="Y2" s="245" t="s">
        <v>86</v>
      </c>
      <c r="Z2" s="241" t="s">
        <v>239</v>
      </c>
      <c r="AA2" s="241" t="s">
        <v>240</v>
      </c>
      <c r="AB2" s="245" t="s">
        <v>8</v>
      </c>
      <c r="AC2" s="251" t="s">
        <v>83</v>
      </c>
      <c r="AD2" s="252" t="s">
        <v>87</v>
      </c>
      <c r="AE2" s="241" t="s">
        <v>239</v>
      </c>
      <c r="AF2" s="241" t="s">
        <v>240</v>
      </c>
      <c r="AG2" s="245" t="s">
        <v>8</v>
      </c>
      <c r="AH2" s="251" t="s">
        <v>83</v>
      </c>
      <c r="AI2" s="245">
        <v>2020</v>
      </c>
      <c r="AJ2" s="241" t="s">
        <v>239</v>
      </c>
      <c r="AK2" s="241" t="s">
        <v>240</v>
      </c>
      <c r="AL2" s="245" t="s">
        <v>8</v>
      </c>
      <c r="AM2" s="251" t="s">
        <v>83</v>
      </c>
      <c r="AN2" s="245">
        <v>2020</v>
      </c>
      <c r="AO2" s="241" t="s">
        <v>239</v>
      </c>
      <c r="AP2" s="241" t="s">
        <v>240</v>
      </c>
      <c r="AQ2" s="245" t="s">
        <v>8</v>
      </c>
      <c r="AR2" s="251" t="s">
        <v>83</v>
      </c>
      <c r="AS2" s="245">
        <v>2020</v>
      </c>
      <c r="AT2" s="241" t="s">
        <v>239</v>
      </c>
      <c r="AU2" s="241" t="s">
        <v>240</v>
      </c>
      <c r="AV2" s="245" t="s">
        <v>8</v>
      </c>
      <c r="AW2" s="251" t="s">
        <v>83</v>
      </c>
      <c r="AX2" s="245">
        <v>2020</v>
      </c>
      <c r="AY2" s="241" t="s">
        <v>239</v>
      </c>
      <c r="AZ2" s="241" t="s">
        <v>240</v>
      </c>
      <c r="BA2" s="245" t="s">
        <v>8</v>
      </c>
      <c r="BB2" s="251" t="s">
        <v>83</v>
      </c>
      <c r="BC2" s="245">
        <v>2020</v>
      </c>
      <c r="BD2" s="241" t="s">
        <v>239</v>
      </c>
      <c r="BE2" s="241" t="s">
        <v>240</v>
      </c>
    </row>
    <row r="3" spans="1:57" ht="30" customHeight="1" thickTop="1" thickBot="1" x14ac:dyDescent="0.3">
      <c r="A3" s="239"/>
      <c r="B3" s="245"/>
      <c r="C3" s="251"/>
      <c r="D3" s="251"/>
      <c r="E3" s="241"/>
      <c r="F3" s="241"/>
      <c r="G3" s="245"/>
      <c r="H3" s="251"/>
      <c r="I3" s="252"/>
      <c r="J3" s="241"/>
      <c r="K3" s="241"/>
      <c r="L3" s="245"/>
      <c r="M3" s="251"/>
      <c r="N3" s="256"/>
      <c r="O3" s="256"/>
      <c r="P3" s="256"/>
      <c r="Q3" s="245"/>
      <c r="R3" s="241"/>
      <c r="S3" s="241"/>
      <c r="T3" s="245"/>
      <c r="U3" s="251"/>
      <c r="V3" s="245"/>
      <c r="W3" s="245"/>
      <c r="X3" s="245"/>
      <c r="Y3" s="245"/>
      <c r="Z3" s="241"/>
      <c r="AA3" s="241"/>
      <c r="AB3" s="245"/>
      <c r="AC3" s="251"/>
      <c r="AD3" s="252"/>
      <c r="AE3" s="241"/>
      <c r="AF3" s="241"/>
      <c r="AG3" s="245"/>
      <c r="AH3" s="251"/>
      <c r="AI3" s="245"/>
      <c r="AJ3" s="241"/>
      <c r="AK3" s="241"/>
      <c r="AL3" s="245"/>
      <c r="AM3" s="251"/>
      <c r="AN3" s="245"/>
      <c r="AO3" s="241"/>
      <c r="AP3" s="241"/>
      <c r="AQ3" s="245"/>
      <c r="AR3" s="251"/>
      <c r="AS3" s="245"/>
      <c r="AT3" s="241"/>
      <c r="AU3" s="241"/>
      <c r="AV3" s="245"/>
      <c r="AW3" s="251"/>
      <c r="AX3" s="245"/>
      <c r="AY3" s="241"/>
      <c r="AZ3" s="241"/>
      <c r="BA3" s="245"/>
      <c r="BB3" s="251"/>
      <c r="BC3" s="245"/>
      <c r="BD3" s="241"/>
      <c r="BE3" s="241"/>
    </row>
    <row r="4" spans="1:57" ht="15.75" thickTop="1" x14ac:dyDescent="0.25">
      <c r="A4" s="99">
        <v>1</v>
      </c>
      <c r="B4" s="7" t="s">
        <v>15</v>
      </c>
      <c r="C4" s="30" t="s">
        <v>88</v>
      </c>
      <c r="D4" s="14">
        <v>6493</v>
      </c>
      <c r="E4" s="119">
        <f t="shared" ref="E4:E35" si="0">(D4/(SUM(D$4:D$149)))*146</f>
        <v>0.36668447267963222</v>
      </c>
      <c r="F4" s="120">
        <f>E4*(Pesos!$C$7)</f>
        <v>1.833422363398161</v>
      </c>
      <c r="G4" s="7" t="s">
        <v>15</v>
      </c>
      <c r="H4" s="30" t="s">
        <v>88</v>
      </c>
      <c r="I4" s="31">
        <f>'DDemog IBGE 2020'!E2</f>
        <v>6.2696661702495291</v>
      </c>
      <c r="J4" s="119">
        <f t="shared" ref="J4:J35" si="1">((I4/(SUM(I$4:I$149)))*146)*(-1)</f>
        <v>-0.76628377723016217</v>
      </c>
      <c r="K4" s="120">
        <f>J4*(Pesos!$C$8)</f>
        <v>-14.750962711680621</v>
      </c>
      <c r="L4" s="7" t="s">
        <v>15</v>
      </c>
      <c r="M4" s="30" t="s">
        <v>88</v>
      </c>
      <c r="N4" s="30">
        <v>305</v>
      </c>
      <c r="O4" s="30">
        <v>280</v>
      </c>
      <c r="P4" s="30">
        <v>589</v>
      </c>
      <c r="Q4" s="32">
        <f>((N4/365)+(O4/365)+(P4/365))/3</f>
        <v>1.0721461187214611</v>
      </c>
      <c r="R4" s="119">
        <f t="shared" ref="R4:R35" si="2">(Q4/(SUM(Q$4:Q$149)))*146</f>
        <v>0.13219853998835393</v>
      </c>
      <c r="S4" s="120">
        <f>R4*(Pesos!$C$9)</f>
        <v>1.0575883199068314</v>
      </c>
      <c r="T4" s="7" t="s">
        <v>15</v>
      </c>
      <c r="U4" s="30" t="s">
        <v>88</v>
      </c>
      <c r="V4" s="14">
        <v>3637</v>
      </c>
      <c r="W4" s="14">
        <v>281</v>
      </c>
      <c r="X4" s="14">
        <v>3896</v>
      </c>
      <c r="Y4" s="32">
        <f>((V4/365)+(W4/365)+(X4/365))/3</f>
        <v>7.1360730593607302</v>
      </c>
      <c r="Z4" s="119">
        <f t="shared" ref="Z4:Z35" si="3">(Y4/(SUM(Y$4:Y$149)))*146</f>
        <v>0.29061831706183178</v>
      </c>
      <c r="AA4" s="120">
        <f>Z4*(Pesos!$C$10)</f>
        <v>1.7437099023709908</v>
      </c>
      <c r="AB4" s="7" t="s">
        <v>15</v>
      </c>
      <c r="AC4" s="30" t="s">
        <v>88</v>
      </c>
      <c r="AD4" s="14">
        <v>0</v>
      </c>
      <c r="AE4" s="119">
        <f t="shared" ref="AE4:AE35" si="4">(AD4/(SUM(AD$4:AD$149)))*146</f>
        <v>0</v>
      </c>
      <c r="AF4" s="120">
        <f>AE4*(Pesos!$C$11)</f>
        <v>0</v>
      </c>
      <c r="AG4" s="7" t="s">
        <v>15</v>
      </c>
      <c r="AH4" s="30" t="s">
        <v>88</v>
      </c>
      <c r="AI4" s="14">
        <v>13</v>
      </c>
      <c r="AJ4" s="119">
        <f t="shared" ref="AJ4:AJ35" si="5">(AI4/(SUM(AI$4:AI$149)))*146</f>
        <v>1.2815665091154624</v>
      </c>
      <c r="AK4" s="120">
        <f>AJ4*(Pesos!$C$12)</f>
        <v>25.631330182309249</v>
      </c>
      <c r="AL4" s="7" t="s">
        <v>15</v>
      </c>
      <c r="AM4" s="30" t="s">
        <v>88</v>
      </c>
      <c r="AN4" s="14">
        <v>29</v>
      </c>
      <c r="AO4" s="119">
        <f t="shared" ref="AO4:AO35" si="6">(AN4/(SUM(AN$4:AN$149)))*146</f>
        <v>0.50803935685145185</v>
      </c>
      <c r="AP4" s="120">
        <f>AO4*(Pesos!$C$13)</f>
        <v>11.684905207583393</v>
      </c>
      <c r="AQ4" s="7" t="s">
        <v>15</v>
      </c>
      <c r="AR4" s="30" t="s">
        <v>88</v>
      </c>
      <c r="AS4" s="14">
        <v>181</v>
      </c>
      <c r="AT4" s="119">
        <f t="shared" ref="AT4:AT35" si="7">(AS4/(SUM(AS$4:AS$149)))*146</f>
        <v>0.71999564068332289</v>
      </c>
      <c r="AU4" s="120">
        <f>AT4*(Pesos!$C$14)</f>
        <v>17.999891017083073</v>
      </c>
      <c r="AV4" s="7" t="s">
        <v>15</v>
      </c>
      <c r="AW4" s="30" t="s">
        <v>88</v>
      </c>
      <c r="AX4" s="14">
        <v>26</v>
      </c>
      <c r="AY4" s="119">
        <f t="shared" ref="AY4:AY35" si="8">(AX4/(SUM(AX$4:AX$149)))*146</f>
        <v>0.50098983766662264</v>
      </c>
      <c r="AZ4" s="120">
        <f>AY4*(Pesos!$C$15)</f>
        <v>8.5168272403325851</v>
      </c>
      <c r="BA4" s="7" t="s">
        <v>15</v>
      </c>
      <c r="BB4" s="30" t="s">
        <v>88</v>
      </c>
      <c r="BC4" s="14">
        <v>11</v>
      </c>
      <c r="BD4" s="119">
        <f t="shared" ref="BD4:BD67" si="9">(BC4/(SUM(BC$4:BC$149)))*146</f>
        <v>0.88582460011031439</v>
      </c>
      <c r="BE4" s="120">
        <f>BD4*(Pesos!$C$16)</f>
        <v>28.34638720353006</v>
      </c>
    </row>
    <row r="5" spans="1:57" x14ac:dyDescent="0.25">
      <c r="A5" s="99">
        <v>2</v>
      </c>
      <c r="B5" s="7"/>
      <c r="C5" s="30" t="s">
        <v>89</v>
      </c>
      <c r="D5" s="14">
        <v>105918</v>
      </c>
      <c r="E5" s="119">
        <f t="shared" si="0"/>
        <v>5.9815934047868913</v>
      </c>
      <c r="F5" s="120">
        <f>E5*(Pesos!$C$7)</f>
        <v>29.907967023934457</v>
      </c>
      <c r="G5" s="7"/>
      <c r="H5" s="30" t="s">
        <v>89</v>
      </c>
      <c r="I5" s="31">
        <f>('DDemog IBGE 2020'!E3)/4</f>
        <v>46.945708230650702</v>
      </c>
      <c r="J5" s="119">
        <f t="shared" si="1"/>
        <v>-5.7377432308004996</v>
      </c>
      <c r="K5" s="120">
        <f>J5*(Pesos!$C$8)</f>
        <v>-110.45155719290962</v>
      </c>
      <c r="L5" s="7"/>
      <c r="M5" s="30" t="s">
        <v>89</v>
      </c>
      <c r="N5" s="30">
        <v>41608</v>
      </c>
      <c r="O5" s="30">
        <v>8467</v>
      </c>
      <c r="P5" s="30">
        <v>4792</v>
      </c>
      <c r="Q5" s="32">
        <f t="shared" ref="Q5:Q68" si="10">((N5/365)+(O5/365)+(P5/365))/3</f>
        <v>50.106849315068494</v>
      </c>
      <c r="R5" s="119">
        <f t="shared" si="2"/>
        <v>6.178311152931018</v>
      </c>
      <c r="S5" s="120">
        <f>R5*(Pesos!$C$9)</f>
        <v>49.426489223448144</v>
      </c>
      <c r="T5" s="7"/>
      <c r="U5" s="30" t="s">
        <v>89</v>
      </c>
      <c r="V5" s="14">
        <v>90375</v>
      </c>
      <c r="W5" s="14">
        <v>5755</v>
      </c>
      <c r="X5" s="14">
        <v>75943</v>
      </c>
      <c r="Y5" s="32">
        <f t="shared" ref="Y5:Y68" si="11">((V5/365)+(W5/365)+(X5/365))/3</f>
        <v>157.14429223744293</v>
      </c>
      <c r="Z5" s="119">
        <f t="shared" si="3"/>
        <v>6.3997396559739679</v>
      </c>
      <c r="AA5" s="120">
        <f>Z5*(Pesos!$C$10)</f>
        <v>38.398437935843809</v>
      </c>
      <c r="AB5" s="7"/>
      <c r="AC5" s="30" t="s">
        <v>89</v>
      </c>
      <c r="AD5" s="14">
        <v>0</v>
      </c>
      <c r="AE5" s="119">
        <f t="shared" si="4"/>
        <v>0</v>
      </c>
      <c r="AF5" s="120">
        <f>AE5*(Pesos!$C$11)</f>
        <v>0</v>
      </c>
      <c r="AG5" s="7"/>
      <c r="AH5" s="30" t="s">
        <v>89</v>
      </c>
      <c r="AI5" s="14">
        <v>36</v>
      </c>
      <c r="AJ5" s="119">
        <f t="shared" si="5"/>
        <v>3.5489534098582038</v>
      </c>
      <c r="AK5" s="120">
        <f>AJ5*(Pesos!$C$12)</f>
        <v>70.979068197164082</v>
      </c>
      <c r="AL5" s="7"/>
      <c r="AM5" s="30" t="s">
        <v>89</v>
      </c>
      <c r="AN5" s="14">
        <v>325</v>
      </c>
      <c r="AO5" s="119">
        <f t="shared" si="6"/>
        <v>5.6935445164386849</v>
      </c>
      <c r="AP5" s="120">
        <f>AO5*(Pesos!$C$13)</f>
        <v>130.95152387808974</v>
      </c>
      <c r="AQ5" s="7"/>
      <c r="AR5" s="30" t="s">
        <v>89</v>
      </c>
      <c r="AS5" s="14">
        <v>1540</v>
      </c>
      <c r="AT5" s="119">
        <f t="shared" si="7"/>
        <v>6.12592976051004</v>
      </c>
      <c r="AU5" s="120">
        <f>AT5*(Pesos!$C$14)</f>
        <v>153.14824401275101</v>
      </c>
      <c r="AV5" s="7"/>
      <c r="AW5" s="30" t="s">
        <v>89</v>
      </c>
      <c r="AX5" s="14">
        <v>303</v>
      </c>
      <c r="AY5" s="119">
        <f t="shared" si="8"/>
        <v>5.8384584928071792</v>
      </c>
      <c r="AZ5" s="120">
        <f>AY5*(Pesos!$C$15)</f>
        <v>99.253794377722045</v>
      </c>
      <c r="BA5" s="7"/>
      <c r="BB5" s="148" t="s">
        <v>89</v>
      </c>
      <c r="BC5" s="151">
        <v>27</v>
      </c>
      <c r="BD5" s="119">
        <f t="shared" si="9"/>
        <v>2.1742967457253171</v>
      </c>
      <c r="BE5" s="120">
        <f>BD5*(Pesos!$C$16)</f>
        <v>69.577495863210146</v>
      </c>
    </row>
    <row r="6" spans="1:57" x14ac:dyDescent="0.25">
      <c r="A6" s="99">
        <v>3</v>
      </c>
      <c r="B6" s="17" t="s">
        <v>16</v>
      </c>
      <c r="C6" s="33" t="s">
        <v>90</v>
      </c>
      <c r="D6" s="18">
        <v>8605</v>
      </c>
      <c r="E6" s="119">
        <f t="shared" si="0"/>
        <v>0.48595716731991911</v>
      </c>
      <c r="F6" s="120">
        <f>E6*(Pesos!$C$7)</f>
        <v>2.4297858365995957</v>
      </c>
      <c r="G6" s="17" t="s">
        <v>16</v>
      </c>
      <c r="H6" s="33" t="s">
        <v>90</v>
      </c>
      <c r="I6" s="31">
        <f>'DDemog IBGE 2020'!E4</f>
        <v>3.029159008494362</v>
      </c>
      <c r="J6" s="119">
        <f t="shared" si="1"/>
        <v>-0.3702263156967176</v>
      </c>
      <c r="K6" s="120">
        <f>J6*(Pesos!$C$8)</f>
        <v>-7.1268565771618135</v>
      </c>
      <c r="L6" s="17" t="s">
        <v>16</v>
      </c>
      <c r="M6" s="33" t="s">
        <v>90</v>
      </c>
      <c r="N6" s="33">
        <v>837</v>
      </c>
      <c r="O6" s="33">
        <v>6914</v>
      </c>
      <c r="P6" s="33">
        <v>189</v>
      </c>
      <c r="Q6" s="32">
        <f t="shared" si="10"/>
        <v>7.2511415525114158</v>
      </c>
      <c r="R6" s="119">
        <f t="shared" si="2"/>
        <v>0.89408552598597113</v>
      </c>
      <c r="S6" s="120">
        <f>R6*(Pesos!$C$9)</f>
        <v>7.152684207887769</v>
      </c>
      <c r="T6" s="17" t="s">
        <v>16</v>
      </c>
      <c r="U6" s="33" t="s">
        <v>90</v>
      </c>
      <c r="V6" s="18">
        <v>5879</v>
      </c>
      <c r="W6" s="18">
        <v>2787</v>
      </c>
      <c r="X6" s="18">
        <v>4913</v>
      </c>
      <c r="Y6" s="32">
        <f t="shared" si="11"/>
        <v>12.400913242009134</v>
      </c>
      <c r="Z6" s="119">
        <f t="shared" si="3"/>
        <v>0.5050302185030221</v>
      </c>
      <c r="AA6" s="120">
        <f>Z6*(Pesos!$C$10)</f>
        <v>3.0301813110181328</v>
      </c>
      <c r="AB6" s="17" t="s">
        <v>16</v>
      </c>
      <c r="AC6" s="33" t="s">
        <v>90</v>
      </c>
      <c r="AD6" s="18">
        <v>0</v>
      </c>
      <c r="AE6" s="119">
        <f t="shared" si="4"/>
        <v>0</v>
      </c>
      <c r="AF6" s="120">
        <f>AE6*(Pesos!$C$11)</f>
        <v>0</v>
      </c>
      <c r="AG6" s="17" t="s">
        <v>16</v>
      </c>
      <c r="AH6" s="33" t="s">
        <v>90</v>
      </c>
      <c r="AI6" s="18">
        <v>6</v>
      </c>
      <c r="AJ6" s="119">
        <f t="shared" si="5"/>
        <v>0.59149223497636738</v>
      </c>
      <c r="AK6" s="120">
        <f>AJ6*(Pesos!$C$12)</f>
        <v>11.829844699527348</v>
      </c>
      <c r="AL6" s="17" t="s">
        <v>16</v>
      </c>
      <c r="AM6" s="33" t="s">
        <v>90</v>
      </c>
      <c r="AN6" s="18">
        <v>38</v>
      </c>
      <c r="AO6" s="119">
        <f t="shared" si="6"/>
        <v>0.66570674346052316</v>
      </c>
      <c r="AP6" s="120">
        <f>AO6*(Pesos!$C$13)</f>
        <v>15.311255099592033</v>
      </c>
      <c r="AQ6" s="17" t="s">
        <v>16</v>
      </c>
      <c r="AR6" s="33" t="s">
        <v>90</v>
      </c>
      <c r="AS6" s="18">
        <v>145</v>
      </c>
      <c r="AT6" s="119">
        <f t="shared" si="7"/>
        <v>0.57679208784023106</v>
      </c>
      <c r="AU6" s="120">
        <f>AT6*(Pesos!$C$14)</f>
        <v>14.419802196005776</v>
      </c>
      <c r="AV6" s="17" t="s">
        <v>16</v>
      </c>
      <c r="AW6" s="33" t="s">
        <v>90</v>
      </c>
      <c r="AX6" s="18">
        <v>27</v>
      </c>
      <c r="AY6" s="119">
        <f t="shared" si="8"/>
        <v>0.52025867757687738</v>
      </c>
      <c r="AZ6" s="120">
        <f>AY6*(Pesos!$C$15)</f>
        <v>8.8443975188069146</v>
      </c>
      <c r="BA6" s="17" t="s">
        <v>16</v>
      </c>
      <c r="BB6" s="33" t="s">
        <v>90</v>
      </c>
      <c r="BC6" s="18">
        <v>11</v>
      </c>
      <c r="BD6" s="119">
        <f t="shared" si="9"/>
        <v>0.88582460011031439</v>
      </c>
      <c r="BE6" s="120">
        <f>BD6*(Pesos!$C$16)</f>
        <v>28.34638720353006</v>
      </c>
    </row>
    <row r="7" spans="1:57" x14ac:dyDescent="0.25">
      <c r="A7" s="99">
        <v>4</v>
      </c>
      <c r="B7" s="17"/>
      <c r="C7" s="33" t="s">
        <v>91</v>
      </c>
      <c r="D7" s="18">
        <v>2873</v>
      </c>
      <c r="E7" s="119">
        <f t="shared" si="0"/>
        <v>0.16224926690414032</v>
      </c>
      <c r="F7" s="120">
        <f>E7*(Pesos!$C$7)</f>
        <v>0.81124633452070161</v>
      </c>
      <c r="G7" s="17"/>
      <c r="H7" s="33" t="s">
        <v>91</v>
      </c>
      <c r="I7" s="31">
        <f>'DDemog IBGE 2020'!E5</f>
        <v>7.615051448656585</v>
      </c>
      <c r="J7" s="119">
        <f t="shared" si="1"/>
        <v>-0.93071787706463249</v>
      </c>
      <c r="K7" s="120">
        <f>J7*(Pesos!$C$8)</f>
        <v>-17.916319133494177</v>
      </c>
      <c r="L7" s="17"/>
      <c r="M7" s="33" t="s">
        <v>91</v>
      </c>
      <c r="N7" s="33">
        <v>141</v>
      </c>
      <c r="O7" s="33">
        <v>58</v>
      </c>
      <c r="P7" s="33">
        <v>96</v>
      </c>
      <c r="Q7" s="32">
        <f t="shared" si="10"/>
        <v>0.26940639269406397</v>
      </c>
      <c r="R7" s="119">
        <f t="shared" si="2"/>
        <v>3.3218542842048053E-2</v>
      </c>
      <c r="S7" s="120">
        <f>R7*(Pesos!$C$9)</f>
        <v>0.26574834273638442</v>
      </c>
      <c r="T7" s="17"/>
      <c r="U7" s="33" t="s">
        <v>91</v>
      </c>
      <c r="V7" s="18">
        <v>1900</v>
      </c>
      <c r="W7" s="18">
        <v>150</v>
      </c>
      <c r="X7" s="18">
        <v>2397</v>
      </c>
      <c r="Y7" s="32">
        <f t="shared" si="11"/>
        <v>4.0611872146118726</v>
      </c>
      <c r="Z7" s="119">
        <f t="shared" si="3"/>
        <v>0.16539284053928413</v>
      </c>
      <c r="AA7" s="120">
        <f>Z7*(Pesos!$C$10)</f>
        <v>0.99235704323570473</v>
      </c>
      <c r="AB7" s="17"/>
      <c r="AC7" s="33" t="s">
        <v>91</v>
      </c>
      <c r="AD7" s="18">
        <v>3</v>
      </c>
      <c r="AE7" s="119">
        <f t="shared" si="4"/>
        <v>2.8815789473684208</v>
      </c>
      <c r="AF7" s="120">
        <f>AE7*(Pesos!$C$11)</f>
        <v>83.565789473684205</v>
      </c>
      <c r="AG7" s="17"/>
      <c r="AH7" s="33" t="s">
        <v>91</v>
      </c>
      <c r="AI7" s="18">
        <v>2</v>
      </c>
      <c r="AJ7" s="119">
        <f t="shared" si="5"/>
        <v>0.19716407832545579</v>
      </c>
      <c r="AK7" s="120">
        <f>AJ7*(Pesos!$C$12)</f>
        <v>3.9432815665091159</v>
      </c>
      <c r="AL7" s="17"/>
      <c r="AM7" s="33" t="s">
        <v>91</v>
      </c>
      <c r="AN7" s="18">
        <v>11</v>
      </c>
      <c r="AO7" s="119">
        <f t="shared" si="6"/>
        <v>0.19270458363330933</v>
      </c>
      <c r="AP7" s="120">
        <f>AO7*(Pesos!$C$13)</f>
        <v>4.4322054235661144</v>
      </c>
      <c r="AQ7" s="17"/>
      <c r="AR7" s="33" t="s">
        <v>91</v>
      </c>
      <c r="AS7" s="18">
        <v>60</v>
      </c>
      <c r="AT7" s="119">
        <f t="shared" si="7"/>
        <v>0.23867258807181974</v>
      </c>
      <c r="AU7" s="120">
        <f>AT7*(Pesos!$C$14)</f>
        <v>5.9668147017954931</v>
      </c>
      <c r="AV7" s="17"/>
      <c r="AW7" s="33" t="s">
        <v>91</v>
      </c>
      <c r="AX7" s="18">
        <v>12</v>
      </c>
      <c r="AY7" s="119">
        <f t="shared" si="8"/>
        <v>0.2312260789230566</v>
      </c>
      <c r="AZ7" s="120">
        <f>AY7*(Pesos!$C$15)</f>
        <v>3.9308433416919621</v>
      </c>
      <c r="BA7" s="17"/>
      <c r="BB7" s="33" t="s">
        <v>91</v>
      </c>
      <c r="BC7" s="18">
        <v>11</v>
      </c>
      <c r="BD7" s="119">
        <f t="shared" si="9"/>
        <v>0.88582460011031439</v>
      </c>
      <c r="BE7" s="120">
        <f>BD7*(Pesos!$C$16)</f>
        <v>28.34638720353006</v>
      </c>
    </row>
    <row r="8" spans="1:57" x14ac:dyDescent="0.25">
      <c r="A8" s="99">
        <v>5</v>
      </c>
      <c r="B8" s="17"/>
      <c r="C8" s="33" t="s">
        <v>92</v>
      </c>
      <c r="D8" s="18">
        <v>2919</v>
      </c>
      <c r="E8" s="119">
        <f t="shared" si="0"/>
        <v>0.16484706233664662</v>
      </c>
      <c r="F8" s="120">
        <f>E8*(Pesos!$C$7)</f>
        <v>0.82423531168323305</v>
      </c>
      <c r="G8" s="17"/>
      <c r="H8" s="33" t="s">
        <v>92</v>
      </c>
      <c r="I8" s="31">
        <f>'DDemog IBGE 2020'!E6</f>
        <v>0.89304730908778396</v>
      </c>
      <c r="J8" s="119">
        <f t="shared" si="1"/>
        <v>-0.10914897965385346</v>
      </c>
      <c r="K8" s="120">
        <f>J8*(Pesos!$C$8)</f>
        <v>-2.1011178583366794</v>
      </c>
      <c r="L8" s="17"/>
      <c r="M8" s="33" t="s">
        <v>92</v>
      </c>
      <c r="N8" s="33">
        <v>71</v>
      </c>
      <c r="O8" s="33">
        <v>2295</v>
      </c>
      <c r="P8" s="33">
        <v>331</v>
      </c>
      <c r="Q8" s="32">
        <f t="shared" si="10"/>
        <v>2.463013698630137</v>
      </c>
      <c r="R8" s="119">
        <f t="shared" si="2"/>
        <v>0.30369630523730029</v>
      </c>
      <c r="S8" s="120">
        <f>R8*(Pesos!$C$9)</f>
        <v>2.4295704418984023</v>
      </c>
      <c r="T8" s="17"/>
      <c r="U8" s="33" t="s">
        <v>92</v>
      </c>
      <c r="V8" s="18">
        <v>2690</v>
      </c>
      <c r="W8" s="18">
        <v>633</v>
      </c>
      <c r="X8" s="18">
        <v>1831</v>
      </c>
      <c r="Y8" s="32">
        <f t="shared" si="11"/>
        <v>4.7068493150684931</v>
      </c>
      <c r="Z8" s="119">
        <f t="shared" si="3"/>
        <v>0.19168758716875878</v>
      </c>
      <c r="AA8" s="120">
        <f>Z8*(Pesos!$C$10)</f>
        <v>1.1501255230125527</v>
      </c>
      <c r="AB8" s="17"/>
      <c r="AC8" s="33" t="s">
        <v>92</v>
      </c>
      <c r="AD8" s="18">
        <v>0</v>
      </c>
      <c r="AE8" s="119">
        <f t="shared" si="4"/>
        <v>0</v>
      </c>
      <c r="AF8" s="120">
        <f>AE8*(Pesos!$C$11)</f>
        <v>0</v>
      </c>
      <c r="AG8" s="17"/>
      <c r="AH8" s="33" t="s">
        <v>92</v>
      </c>
      <c r="AI8" s="18">
        <v>3</v>
      </c>
      <c r="AJ8" s="119">
        <f t="shared" si="5"/>
        <v>0.29574611748818369</v>
      </c>
      <c r="AK8" s="120">
        <f>AJ8*(Pesos!$C$12)</f>
        <v>5.9149223497636738</v>
      </c>
      <c r="AL8" s="17"/>
      <c r="AM8" s="33" t="s">
        <v>92</v>
      </c>
      <c r="AN8" s="18">
        <v>11</v>
      </c>
      <c r="AO8" s="119">
        <f t="shared" si="6"/>
        <v>0.19270458363330933</v>
      </c>
      <c r="AP8" s="120">
        <f>AO8*(Pesos!$C$13)</f>
        <v>4.4322054235661144</v>
      </c>
      <c r="AQ8" s="17"/>
      <c r="AR8" s="33" t="s">
        <v>92</v>
      </c>
      <c r="AS8" s="18">
        <v>45</v>
      </c>
      <c r="AT8" s="119">
        <f t="shared" si="7"/>
        <v>0.17900444105386482</v>
      </c>
      <c r="AU8" s="120">
        <f>AT8*(Pesos!$C$14)</f>
        <v>4.4751110263466201</v>
      </c>
      <c r="AV8" s="17"/>
      <c r="AW8" s="33" t="s">
        <v>92</v>
      </c>
      <c r="AX8" s="18">
        <v>9</v>
      </c>
      <c r="AY8" s="119">
        <f t="shared" si="8"/>
        <v>0.17341955919229246</v>
      </c>
      <c r="AZ8" s="120">
        <f>AY8*(Pesos!$C$15)</f>
        <v>2.9481325062689718</v>
      </c>
      <c r="BA8" s="17"/>
      <c r="BB8" s="33" t="s">
        <v>92</v>
      </c>
      <c r="BC8" s="18">
        <v>11</v>
      </c>
      <c r="BD8" s="119">
        <f t="shared" si="9"/>
        <v>0.88582460011031439</v>
      </c>
      <c r="BE8" s="120">
        <f>BD8*(Pesos!$C$16)</f>
        <v>28.34638720353006</v>
      </c>
    </row>
    <row r="9" spans="1:57" x14ac:dyDescent="0.25">
      <c r="A9" s="99">
        <v>6</v>
      </c>
      <c r="B9" s="19" t="s">
        <v>17</v>
      </c>
      <c r="C9" s="33" t="s">
        <v>93</v>
      </c>
      <c r="D9" s="20">
        <v>7476</v>
      </c>
      <c r="E9" s="119">
        <f t="shared" si="0"/>
        <v>0.42219823159601572</v>
      </c>
      <c r="F9" s="120">
        <f>E9*(Pesos!$C$7)</f>
        <v>2.1109911579800786</v>
      </c>
      <c r="G9" s="19" t="s">
        <v>17</v>
      </c>
      <c r="H9" s="33" t="s">
        <v>93</v>
      </c>
      <c r="I9" s="31">
        <f>'DDemog IBGE 2020'!E7</f>
        <v>6.5145249006556147</v>
      </c>
      <c r="J9" s="119">
        <f t="shared" si="1"/>
        <v>-0.79621061348082167</v>
      </c>
      <c r="K9" s="120">
        <f>J9*(Pesos!$C$8)</f>
        <v>-15.327054309505817</v>
      </c>
      <c r="L9" s="19" t="s">
        <v>17</v>
      </c>
      <c r="M9" s="33" t="s">
        <v>93</v>
      </c>
      <c r="N9" s="33">
        <v>393</v>
      </c>
      <c r="O9" s="33">
        <v>419</v>
      </c>
      <c r="P9" s="33">
        <v>393</v>
      </c>
      <c r="Q9" s="32">
        <f t="shared" si="10"/>
        <v>1.1004566210045663</v>
      </c>
      <c r="R9" s="119">
        <f t="shared" si="2"/>
        <v>0.13568930211751831</v>
      </c>
      <c r="S9" s="120">
        <f>R9*(Pesos!$C$9)</f>
        <v>1.0855144169401465</v>
      </c>
      <c r="T9" s="19" t="s">
        <v>17</v>
      </c>
      <c r="U9" s="33" t="s">
        <v>93</v>
      </c>
      <c r="V9" s="20">
        <v>4009</v>
      </c>
      <c r="W9" s="20">
        <v>405</v>
      </c>
      <c r="X9" s="20">
        <v>2283</v>
      </c>
      <c r="Y9" s="32">
        <f t="shared" si="11"/>
        <v>6.1159817351598171</v>
      </c>
      <c r="Z9" s="119">
        <f t="shared" si="3"/>
        <v>0.24907484890748499</v>
      </c>
      <c r="AA9" s="120">
        <f>Z9*(Pesos!$C$10)</f>
        <v>1.4944490934449099</v>
      </c>
      <c r="AB9" s="19" t="s">
        <v>17</v>
      </c>
      <c r="AC9" s="33" t="s">
        <v>93</v>
      </c>
      <c r="AD9" s="18">
        <v>0</v>
      </c>
      <c r="AE9" s="119">
        <f t="shared" si="4"/>
        <v>0</v>
      </c>
      <c r="AF9" s="120">
        <f>AE9*(Pesos!$C$11)</f>
        <v>0</v>
      </c>
      <c r="AG9" s="19" t="s">
        <v>17</v>
      </c>
      <c r="AH9" s="33" t="s">
        <v>93</v>
      </c>
      <c r="AI9" s="20">
        <v>8</v>
      </c>
      <c r="AJ9" s="119">
        <f t="shared" si="5"/>
        <v>0.78865631330182318</v>
      </c>
      <c r="AK9" s="120">
        <f>AJ9*(Pesos!$C$12)</f>
        <v>15.773126266036464</v>
      </c>
      <c r="AL9" s="19" t="s">
        <v>17</v>
      </c>
      <c r="AM9" s="33" t="s">
        <v>93</v>
      </c>
      <c r="AN9" s="20">
        <v>27</v>
      </c>
      <c r="AO9" s="119">
        <f t="shared" si="6"/>
        <v>0.47300215982721383</v>
      </c>
      <c r="AP9" s="120">
        <f>AO9*(Pesos!$C$13)</f>
        <v>10.879049676025918</v>
      </c>
      <c r="AQ9" s="19" t="s">
        <v>17</v>
      </c>
      <c r="AR9" s="33" t="s">
        <v>93</v>
      </c>
      <c r="AS9" s="20">
        <v>100</v>
      </c>
      <c r="AT9" s="119">
        <f t="shared" si="7"/>
        <v>0.39778764678636624</v>
      </c>
      <c r="AU9" s="120">
        <f>AT9*(Pesos!$C$14)</f>
        <v>9.9446911696591567</v>
      </c>
      <c r="AV9" s="19" t="s">
        <v>17</v>
      </c>
      <c r="AW9" s="33" t="s">
        <v>93</v>
      </c>
      <c r="AX9" s="20">
        <v>20</v>
      </c>
      <c r="AY9" s="119">
        <f t="shared" si="8"/>
        <v>0.38537679820509435</v>
      </c>
      <c r="AZ9" s="120">
        <f>AY9*(Pesos!$C$15)</f>
        <v>6.5514055694866036</v>
      </c>
      <c r="BA9" s="19" t="s">
        <v>17</v>
      </c>
      <c r="BB9" s="33" t="s">
        <v>93</v>
      </c>
      <c r="BC9" s="20">
        <v>11</v>
      </c>
      <c r="BD9" s="119">
        <f t="shared" si="9"/>
        <v>0.88582460011031439</v>
      </c>
      <c r="BE9" s="120">
        <f>BD9*(Pesos!$C$16)</f>
        <v>28.34638720353006</v>
      </c>
    </row>
    <row r="10" spans="1:57" x14ac:dyDescent="0.25">
      <c r="A10" s="99">
        <v>7</v>
      </c>
      <c r="B10" s="19"/>
      <c r="C10" s="33" t="s">
        <v>94</v>
      </c>
      <c r="D10" s="20">
        <v>12209</v>
      </c>
      <c r="E10" s="119">
        <f t="shared" si="0"/>
        <v>0.6894887920754087</v>
      </c>
      <c r="F10" s="120">
        <f>E10*(Pesos!$C$7)</f>
        <v>3.4474439603770435</v>
      </c>
      <c r="G10" s="19"/>
      <c r="H10" s="33" t="s">
        <v>94</v>
      </c>
      <c r="I10" s="31">
        <f>'DDemog IBGE 2020'!E8</f>
        <v>3.9366733184995661</v>
      </c>
      <c r="J10" s="119">
        <f t="shared" si="1"/>
        <v>-0.48114346415049808</v>
      </c>
      <c r="K10" s="120">
        <f>J10*(Pesos!$C$8)</f>
        <v>-9.2620116848970877</v>
      </c>
      <c r="L10" s="19"/>
      <c r="M10" s="33" t="s">
        <v>94</v>
      </c>
      <c r="N10" s="33">
        <v>643</v>
      </c>
      <c r="O10" s="33">
        <v>674</v>
      </c>
      <c r="P10" s="33">
        <v>394</v>
      </c>
      <c r="Q10" s="32">
        <f t="shared" si="10"/>
        <v>1.5625570776255708</v>
      </c>
      <c r="R10" s="119">
        <f t="shared" si="2"/>
        <v>0.19266754848387868</v>
      </c>
      <c r="S10" s="120">
        <f>R10*(Pesos!$C$9)</f>
        <v>1.5413403878710294</v>
      </c>
      <c r="T10" s="19"/>
      <c r="U10" s="33" t="s">
        <v>94</v>
      </c>
      <c r="V10" s="20">
        <v>7227</v>
      </c>
      <c r="W10" s="20">
        <v>842</v>
      </c>
      <c r="X10" s="20">
        <v>4893</v>
      </c>
      <c r="Y10" s="32">
        <f t="shared" si="11"/>
        <v>11.83744292237443</v>
      </c>
      <c r="Z10" s="119">
        <f t="shared" si="3"/>
        <v>0.4820827522082754</v>
      </c>
      <c r="AA10" s="120">
        <f>Z10*(Pesos!$C$10)</f>
        <v>2.8924965132496525</v>
      </c>
      <c r="AB10" s="19"/>
      <c r="AC10" s="33" t="s">
        <v>94</v>
      </c>
      <c r="AD10" s="18">
        <v>0</v>
      </c>
      <c r="AE10" s="119">
        <f t="shared" si="4"/>
        <v>0</v>
      </c>
      <c r="AF10" s="120">
        <f>AE10*(Pesos!$C$11)</f>
        <v>0</v>
      </c>
      <c r="AG10" s="19"/>
      <c r="AH10" s="33" t="s">
        <v>94</v>
      </c>
      <c r="AI10" s="20">
        <v>8</v>
      </c>
      <c r="AJ10" s="119">
        <f t="shared" si="5"/>
        <v>0.78865631330182318</v>
      </c>
      <c r="AK10" s="120">
        <f>AJ10*(Pesos!$C$12)</f>
        <v>15.773126266036464</v>
      </c>
      <c r="AL10" s="19"/>
      <c r="AM10" s="33" t="s">
        <v>94</v>
      </c>
      <c r="AN10" s="20">
        <v>47</v>
      </c>
      <c r="AO10" s="119">
        <f t="shared" si="6"/>
        <v>0.82337413006959448</v>
      </c>
      <c r="AP10" s="120">
        <f>AO10*(Pesos!$C$13)</f>
        <v>18.937604991600672</v>
      </c>
      <c r="AQ10" s="19"/>
      <c r="AR10" s="33" t="s">
        <v>94</v>
      </c>
      <c r="AS10" s="20">
        <v>156</v>
      </c>
      <c r="AT10" s="119">
        <f t="shared" si="7"/>
        <v>0.6205487289867313</v>
      </c>
      <c r="AU10" s="120">
        <f>AT10*(Pesos!$C$14)</f>
        <v>15.513718224668283</v>
      </c>
      <c r="AV10" s="19"/>
      <c r="AW10" s="33" t="s">
        <v>94</v>
      </c>
      <c r="AX10" s="20">
        <v>37</v>
      </c>
      <c r="AY10" s="119">
        <f t="shared" si="8"/>
        <v>0.71294707667942459</v>
      </c>
      <c r="AZ10" s="120">
        <f>AY10*(Pesos!$C$15)</f>
        <v>12.120100303550219</v>
      </c>
      <c r="BA10" s="19"/>
      <c r="BB10" s="33" t="s">
        <v>94</v>
      </c>
      <c r="BC10" s="20">
        <v>13</v>
      </c>
      <c r="BD10" s="119">
        <f t="shared" si="9"/>
        <v>1.0468836183121897</v>
      </c>
      <c r="BE10" s="120">
        <f>BD10*(Pesos!$C$16)</f>
        <v>33.50027578599007</v>
      </c>
    </row>
    <row r="11" spans="1:57" x14ac:dyDescent="0.25">
      <c r="A11" s="99">
        <v>8</v>
      </c>
      <c r="B11" s="19"/>
      <c r="C11" s="33" t="s">
        <v>95</v>
      </c>
      <c r="D11" s="20">
        <v>14105</v>
      </c>
      <c r="E11" s="119">
        <f t="shared" si="0"/>
        <v>0.79656314294566644</v>
      </c>
      <c r="F11" s="120">
        <f>E11*(Pesos!$C$7)</f>
        <v>3.9828157147283321</v>
      </c>
      <c r="G11" s="19"/>
      <c r="H11" s="33" t="s">
        <v>95</v>
      </c>
      <c r="I11" s="31">
        <f>'DDemog IBGE 2020'!E9</f>
        <v>2.4183255017344756</v>
      </c>
      <c r="J11" s="119">
        <f t="shared" si="1"/>
        <v>-0.29556974003408026</v>
      </c>
      <c r="K11" s="120">
        <f>J11*(Pesos!$C$8)</f>
        <v>-5.689717495656045</v>
      </c>
      <c r="L11" s="19"/>
      <c r="M11" s="33" t="s">
        <v>95</v>
      </c>
      <c r="N11" s="33">
        <v>864</v>
      </c>
      <c r="O11" s="33">
        <v>797</v>
      </c>
      <c r="P11" s="33">
        <v>455</v>
      </c>
      <c r="Q11" s="32">
        <f t="shared" si="10"/>
        <v>1.9324200913242009</v>
      </c>
      <c r="R11" s="119">
        <f t="shared" si="2"/>
        <v>0.23827266662296157</v>
      </c>
      <c r="S11" s="120">
        <f>R11*(Pesos!$C$9)</f>
        <v>1.9061813329836925</v>
      </c>
      <c r="T11" s="19"/>
      <c r="U11" s="33" t="s">
        <v>95</v>
      </c>
      <c r="V11" s="20">
        <v>9730</v>
      </c>
      <c r="W11" s="20">
        <v>909</v>
      </c>
      <c r="X11" s="20">
        <v>5857</v>
      </c>
      <c r="Y11" s="32">
        <f t="shared" si="11"/>
        <v>15.064840182648402</v>
      </c>
      <c r="Z11" s="119">
        <f t="shared" si="3"/>
        <v>0.61351929335192956</v>
      </c>
      <c r="AA11" s="120">
        <f>Z11*(Pesos!$C$10)</f>
        <v>3.6811157601115774</v>
      </c>
      <c r="AB11" s="19"/>
      <c r="AC11" s="33" t="s">
        <v>95</v>
      </c>
      <c r="AD11" s="18">
        <v>0</v>
      </c>
      <c r="AE11" s="119">
        <f t="shared" si="4"/>
        <v>0</v>
      </c>
      <c r="AF11" s="120">
        <f>AE11*(Pesos!$C$11)</f>
        <v>0</v>
      </c>
      <c r="AG11" s="19"/>
      <c r="AH11" s="33" t="s">
        <v>95</v>
      </c>
      <c r="AI11" s="20">
        <v>18</v>
      </c>
      <c r="AJ11" s="119">
        <f t="shared" si="5"/>
        <v>1.7744767049291019</v>
      </c>
      <c r="AK11" s="120">
        <f>AJ11*(Pesos!$C$12)</f>
        <v>35.489534098582041</v>
      </c>
      <c r="AL11" s="19"/>
      <c r="AM11" s="33" t="s">
        <v>95</v>
      </c>
      <c r="AN11" s="20">
        <v>74</v>
      </c>
      <c r="AO11" s="119">
        <f t="shared" si="6"/>
        <v>1.2963762898968083</v>
      </c>
      <c r="AP11" s="120">
        <f>AO11*(Pesos!$C$13)</f>
        <v>29.81665466762659</v>
      </c>
      <c r="AQ11" s="19"/>
      <c r="AR11" s="33" t="s">
        <v>95</v>
      </c>
      <c r="AS11" s="20">
        <v>199</v>
      </c>
      <c r="AT11" s="119">
        <f t="shared" si="7"/>
        <v>0.79159741710486875</v>
      </c>
      <c r="AU11" s="120">
        <f>AT11*(Pesos!$C$14)</f>
        <v>19.789935427621717</v>
      </c>
      <c r="AV11" s="19"/>
      <c r="AW11" s="33" t="s">
        <v>95</v>
      </c>
      <c r="AX11" s="20">
        <v>40</v>
      </c>
      <c r="AY11" s="119">
        <f t="shared" si="8"/>
        <v>0.7707535964101887</v>
      </c>
      <c r="AZ11" s="120">
        <f>AY11*(Pesos!$C$15)</f>
        <v>13.102811138973207</v>
      </c>
      <c r="BA11" s="19"/>
      <c r="BB11" s="33" t="s">
        <v>95</v>
      </c>
      <c r="BC11" s="20">
        <v>13</v>
      </c>
      <c r="BD11" s="119">
        <f t="shared" si="9"/>
        <v>1.0468836183121897</v>
      </c>
      <c r="BE11" s="120">
        <f>BD11*(Pesos!$C$16)</f>
        <v>33.50027578599007</v>
      </c>
    </row>
    <row r="12" spans="1:57" x14ac:dyDescent="0.25">
      <c r="A12" s="99">
        <v>9</v>
      </c>
      <c r="B12" s="19" t="s">
        <v>18</v>
      </c>
      <c r="C12" s="33" t="s">
        <v>96</v>
      </c>
      <c r="D12" s="20">
        <v>25956</v>
      </c>
      <c r="E12" s="119">
        <f t="shared" si="0"/>
        <v>1.4658343096985265</v>
      </c>
      <c r="F12" s="120">
        <f>E12*(Pesos!$C$7)</f>
        <v>7.3291715484926323</v>
      </c>
      <c r="G12" s="19" t="s">
        <v>18</v>
      </c>
      <c r="H12" s="33" t="s">
        <v>96</v>
      </c>
      <c r="I12" s="31">
        <f>'DDemog IBGE 2020'!E10</f>
        <v>1.9418003132176656</v>
      </c>
      <c r="J12" s="119">
        <f t="shared" si="1"/>
        <v>-0.23732843794774552</v>
      </c>
      <c r="K12" s="120">
        <f>J12*(Pesos!$C$8)</f>
        <v>-4.5685724304941013</v>
      </c>
      <c r="L12" s="19" t="s">
        <v>18</v>
      </c>
      <c r="M12" s="33" t="s">
        <v>96</v>
      </c>
      <c r="N12" s="33">
        <v>1266</v>
      </c>
      <c r="O12" s="33">
        <v>1088</v>
      </c>
      <c r="P12" s="33">
        <v>646</v>
      </c>
      <c r="Q12" s="32">
        <f t="shared" si="10"/>
        <v>2.7397260273972606</v>
      </c>
      <c r="R12" s="119">
        <f t="shared" si="2"/>
        <v>0.33781568991913269</v>
      </c>
      <c r="S12" s="120">
        <f>R12*(Pesos!$C$9)</f>
        <v>2.7025255193530615</v>
      </c>
      <c r="T12" s="19" t="s">
        <v>18</v>
      </c>
      <c r="U12" s="33" t="s">
        <v>96</v>
      </c>
      <c r="V12" s="20">
        <v>14866</v>
      </c>
      <c r="W12" s="20">
        <v>1917</v>
      </c>
      <c r="X12" s="20">
        <v>12151</v>
      </c>
      <c r="Y12" s="32">
        <f t="shared" si="11"/>
        <v>26.423744292237444</v>
      </c>
      <c r="Z12" s="119">
        <f t="shared" si="3"/>
        <v>1.076113435611344</v>
      </c>
      <c r="AA12" s="120">
        <f>Z12*(Pesos!$C$10)</f>
        <v>6.4566806136680643</v>
      </c>
      <c r="AB12" s="19" t="s">
        <v>18</v>
      </c>
      <c r="AC12" s="33" t="s">
        <v>96</v>
      </c>
      <c r="AD12" s="18">
        <v>0</v>
      </c>
      <c r="AE12" s="119">
        <f t="shared" si="4"/>
        <v>0</v>
      </c>
      <c r="AF12" s="120">
        <f>AE12*(Pesos!$C$11)</f>
        <v>0</v>
      </c>
      <c r="AG12" s="19" t="s">
        <v>18</v>
      </c>
      <c r="AH12" s="33" t="s">
        <v>96</v>
      </c>
      <c r="AI12" s="20">
        <v>24</v>
      </c>
      <c r="AJ12" s="119">
        <f t="shared" si="5"/>
        <v>2.3659689399054695</v>
      </c>
      <c r="AK12" s="120">
        <f>AJ12*(Pesos!$C$12)</f>
        <v>47.319378798109391</v>
      </c>
      <c r="AL12" s="19" t="s">
        <v>18</v>
      </c>
      <c r="AM12" s="33" t="s">
        <v>96</v>
      </c>
      <c r="AN12" s="20">
        <v>95</v>
      </c>
      <c r="AO12" s="119">
        <f t="shared" si="6"/>
        <v>1.6642668586513079</v>
      </c>
      <c r="AP12" s="120">
        <f>AO12*(Pesos!$C$13)</f>
        <v>38.278137748980079</v>
      </c>
      <c r="AQ12" s="19" t="s">
        <v>18</v>
      </c>
      <c r="AR12" s="33" t="s">
        <v>96</v>
      </c>
      <c r="AS12" s="20">
        <v>379</v>
      </c>
      <c r="AT12" s="119">
        <f t="shared" si="7"/>
        <v>1.507615181320328</v>
      </c>
      <c r="AU12" s="120">
        <f>AT12*(Pesos!$C$14)</f>
        <v>37.690379533008198</v>
      </c>
      <c r="AV12" s="19" t="s">
        <v>18</v>
      </c>
      <c r="AW12" s="33" t="s">
        <v>96</v>
      </c>
      <c r="AX12" s="20">
        <v>74</v>
      </c>
      <c r="AY12" s="119">
        <f t="shared" si="8"/>
        <v>1.4258941533588492</v>
      </c>
      <c r="AZ12" s="120">
        <f>AY12*(Pesos!$C$15)</f>
        <v>24.240200607100437</v>
      </c>
      <c r="BA12" s="19" t="s">
        <v>18</v>
      </c>
      <c r="BB12" s="33" t="s">
        <v>96</v>
      </c>
      <c r="BC12" s="20">
        <v>13</v>
      </c>
      <c r="BD12" s="119">
        <f t="shared" si="9"/>
        <v>1.0468836183121897</v>
      </c>
      <c r="BE12" s="120">
        <f>BD12*(Pesos!$C$16)</f>
        <v>33.50027578599007</v>
      </c>
    </row>
    <row r="13" spans="1:57" x14ac:dyDescent="0.25">
      <c r="A13" s="99">
        <v>10</v>
      </c>
      <c r="B13" s="19" t="s">
        <v>19</v>
      </c>
      <c r="C13" s="33" t="s">
        <v>97</v>
      </c>
      <c r="D13" s="20">
        <v>31930</v>
      </c>
      <c r="E13" s="119">
        <f t="shared" si="0"/>
        <v>1.8032088730418381</v>
      </c>
      <c r="F13" s="120">
        <f>E13*(Pesos!$C$7)</f>
        <v>9.0160443652091899</v>
      </c>
      <c r="G13" s="19" t="s">
        <v>19</v>
      </c>
      <c r="H13" s="33" t="s">
        <v>97</v>
      </c>
      <c r="I13" s="31">
        <f>'DDemog IBGE 2020'!E11</f>
        <v>4.9036758137422334</v>
      </c>
      <c r="J13" s="119">
        <f t="shared" si="1"/>
        <v>-0.59933130773325316</v>
      </c>
      <c r="K13" s="120">
        <f>J13*(Pesos!$C$8)</f>
        <v>-11.537127673865124</v>
      </c>
      <c r="L13" s="19" t="s">
        <v>19</v>
      </c>
      <c r="M13" s="33" t="s">
        <v>97</v>
      </c>
      <c r="N13" s="33">
        <v>2667</v>
      </c>
      <c r="O13" s="33">
        <v>3092</v>
      </c>
      <c r="P13" s="33">
        <v>1324</v>
      </c>
      <c r="Q13" s="32">
        <f t="shared" si="10"/>
        <v>6.4684931506849317</v>
      </c>
      <c r="R13" s="119">
        <f t="shared" si="2"/>
        <v>0.79758284389907219</v>
      </c>
      <c r="S13" s="120">
        <f>R13*(Pesos!$C$9)</f>
        <v>6.3806627511925775</v>
      </c>
      <c r="T13" s="19" t="s">
        <v>19</v>
      </c>
      <c r="U13" s="33" t="s">
        <v>97</v>
      </c>
      <c r="V13" s="20">
        <v>20493</v>
      </c>
      <c r="W13" s="20">
        <v>2426</v>
      </c>
      <c r="X13" s="20">
        <v>15642</v>
      </c>
      <c r="Y13" s="32">
        <f t="shared" si="11"/>
        <v>35.215525114155248</v>
      </c>
      <c r="Z13" s="119">
        <f t="shared" si="3"/>
        <v>1.4341608554160858</v>
      </c>
      <c r="AA13" s="120">
        <f>Z13*(Pesos!$C$10)</f>
        <v>8.6049651324965151</v>
      </c>
      <c r="AB13" s="19" t="s">
        <v>19</v>
      </c>
      <c r="AC13" s="33" t="s">
        <v>97</v>
      </c>
      <c r="AD13" s="18">
        <v>0</v>
      </c>
      <c r="AE13" s="119">
        <f t="shared" si="4"/>
        <v>0</v>
      </c>
      <c r="AF13" s="120">
        <f>AE13*(Pesos!$C$11)</f>
        <v>0</v>
      </c>
      <c r="AG13" s="19" t="s">
        <v>19</v>
      </c>
      <c r="AH13" s="33" t="s">
        <v>97</v>
      </c>
      <c r="AI13" s="20">
        <v>16</v>
      </c>
      <c r="AJ13" s="119">
        <f t="shared" si="5"/>
        <v>1.5773126266036464</v>
      </c>
      <c r="AK13" s="120">
        <f>AJ13*(Pesos!$C$12)</f>
        <v>31.546252532072927</v>
      </c>
      <c r="AL13" s="19" t="s">
        <v>19</v>
      </c>
      <c r="AM13" s="33" t="s">
        <v>97</v>
      </c>
      <c r="AN13" s="20">
        <v>84</v>
      </c>
      <c r="AO13" s="119">
        <f t="shared" si="6"/>
        <v>1.4715622750179984</v>
      </c>
      <c r="AP13" s="120">
        <f>AO13*(Pesos!$C$13)</f>
        <v>33.845932325413962</v>
      </c>
      <c r="AQ13" s="19" t="s">
        <v>19</v>
      </c>
      <c r="AR13" s="33" t="s">
        <v>97</v>
      </c>
      <c r="AS13" s="20">
        <v>423</v>
      </c>
      <c r="AT13" s="119">
        <f t="shared" si="7"/>
        <v>1.6826417459063292</v>
      </c>
      <c r="AU13" s="120">
        <f>AT13*(Pesos!$C$14)</f>
        <v>42.066043647658233</v>
      </c>
      <c r="AV13" s="19" t="s">
        <v>19</v>
      </c>
      <c r="AW13" s="33" t="s">
        <v>97</v>
      </c>
      <c r="AX13" s="20">
        <v>90</v>
      </c>
      <c r="AY13" s="119">
        <f t="shared" si="8"/>
        <v>1.7341955919229248</v>
      </c>
      <c r="AZ13" s="120">
        <f>AY13*(Pesos!$C$15)</f>
        <v>29.481325062689724</v>
      </c>
      <c r="BA13" s="19" t="s">
        <v>19</v>
      </c>
      <c r="BB13" s="33" t="s">
        <v>97</v>
      </c>
      <c r="BC13" s="20">
        <v>11</v>
      </c>
      <c r="BD13" s="119">
        <f t="shared" si="9"/>
        <v>0.88582460011031439</v>
      </c>
      <c r="BE13" s="120">
        <f>BD13*(Pesos!$C$16)</f>
        <v>28.34638720353006</v>
      </c>
    </row>
    <row r="14" spans="1:57" x14ac:dyDescent="0.25">
      <c r="A14" s="99">
        <v>11</v>
      </c>
      <c r="B14" s="19"/>
      <c r="C14" s="33" t="s">
        <v>98</v>
      </c>
      <c r="D14" s="20">
        <v>2369</v>
      </c>
      <c r="E14" s="119">
        <f t="shared" si="0"/>
        <v>0.13378646477407186</v>
      </c>
      <c r="F14" s="120">
        <f>E14*(Pesos!$C$7)</f>
        <v>0.66893232387035928</v>
      </c>
      <c r="G14" s="19"/>
      <c r="H14" s="33" t="s">
        <v>98</v>
      </c>
      <c r="I14" s="31">
        <f>'DDemog IBGE 2020'!E12</f>
        <v>0.73796295282846502</v>
      </c>
      <c r="J14" s="119">
        <f t="shared" si="1"/>
        <v>-9.0194441552988461E-2</v>
      </c>
      <c r="K14" s="120">
        <f>J14*(Pesos!$C$8)</f>
        <v>-1.7362429998950279</v>
      </c>
      <c r="L14" s="19"/>
      <c r="M14" s="33" t="s">
        <v>98</v>
      </c>
      <c r="N14" s="33">
        <v>99</v>
      </c>
      <c r="O14" s="33">
        <v>1885</v>
      </c>
      <c r="P14" s="33">
        <v>73</v>
      </c>
      <c r="Q14" s="32">
        <f t="shared" si="10"/>
        <v>1.8785388127853881</v>
      </c>
      <c r="R14" s="119">
        <f t="shared" si="2"/>
        <v>0.23162895805455194</v>
      </c>
      <c r="S14" s="120">
        <f>R14*(Pesos!$C$9)</f>
        <v>1.8530316644364155</v>
      </c>
      <c r="T14" s="19"/>
      <c r="U14" s="33" t="s">
        <v>98</v>
      </c>
      <c r="V14" s="20">
        <v>2251</v>
      </c>
      <c r="W14" s="20">
        <v>620</v>
      </c>
      <c r="X14" s="20">
        <v>1316</v>
      </c>
      <c r="Y14" s="32">
        <f t="shared" si="11"/>
        <v>3.8237442922374427</v>
      </c>
      <c r="Z14" s="119">
        <f t="shared" si="3"/>
        <v>0.15572291957229201</v>
      </c>
      <c r="AA14" s="120">
        <f>Z14*(Pesos!$C$10)</f>
        <v>0.93433751743375204</v>
      </c>
      <c r="AB14" s="19"/>
      <c r="AC14" s="33" t="s">
        <v>98</v>
      </c>
      <c r="AD14" s="18">
        <v>0</v>
      </c>
      <c r="AE14" s="119">
        <f t="shared" si="4"/>
        <v>0</v>
      </c>
      <c r="AF14" s="120">
        <f>AE14*(Pesos!$C$11)</f>
        <v>0</v>
      </c>
      <c r="AG14" s="19"/>
      <c r="AH14" s="33" t="s">
        <v>98</v>
      </c>
      <c r="AI14" s="20">
        <v>2</v>
      </c>
      <c r="AJ14" s="119">
        <f t="shared" si="5"/>
        <v>0.19716407832545579</v>
      </c>
      <c r="AK14" s="120">
        <f>AJ14*(Pesos!$C$12)</f>
        <v>3.9432815665091159</v>
      </c>
      <c r="AL14" s="19"/>
      <c r="AM14" s="33" t="s">
        <v>98</v>
      </c>
      <c r="AN14" s="20">
        <v>7</v>
      </c>
      <c r="AO14" s="119">
        <f t="shared" si="6"/>
        <v>0.12263018958483322</v>
      </c>
      <c r="AP14" s="120">
        <f>AO14*(Pesos!$C$13)</f>
        <v>2.8204943604511641</v>
      </c>
      <c r="AQ14" s="19"/>
      <c r="AR14" s="33" t="s">
        <v>98</v>
      </c>
      <c r="AS14" s="20">
        <v>39</v>
      </c>
      <c r="AT14" s="119">
        <f t="shared" si="7"/>
        <v>0.15513718224668283</v>
      </c>
      <c r="AU14" s="120">
        <f>AT14*(Pesos!$C$14)</f>
        <v>3.8784295561670707</v>
      </c>
      <c r="AV14" s="19"/>
      <c r="AW14" s="33" t="s">
        <v>98</v>
      </c>
      <c r="AX14" s="20">
        <v>7</v>
      </c>
      <c r="AY14" s="119">
        <f t="shared" si="8"/>
        <v>0.13488187937178303</v>
      </c>
      <c r="AZ14" s="120">
        <f>AY14*(Pesos!$C$15)</f>
        <v>2.2929919493203115</v>
      </c>
      <c r="BA14" s="19"/>
      <c r="BB14" s="33" t="s">
        <v>98</v>
      </c>
      <c r="BC14" s="20">
        <v>11</v>
      </c>
      <c r="BD14" s="119">
        <f t="shared" si="9"/>
        <v>0.88582460011031439</v>
      </c>
      <c r="BE14" s="120">
        <f>BD14*(Pesos!$C$16)</f>
        <v>28.34638720353006</v>
      </c>
    </row>
    <row r="15" spans="1:57" x14ac:dyDescent="0.25">
      <c r="A15" s="99">
        <v>12</v>
      </c>
      <c r="B15" s="19" t="s">
        <v>20</v>
      </c>
      <c r="C15" s="33" t="s">
        <v>99</v>
      </c>
      <c r="D15" s="20">
        <v>68672</v>
      </c>
      <c r="E15" s="119">
        <f t="shared" si="0"/>
        <v>3.8781697378493303</v>
      </c>
      <c r="F15" s="120">
        <f>E15*(Pesos!$C$7)</f>
        <v>19.390848689246653</v>
      </c>
      <c r="G15" s="19" t="s">
        <v>20</v>
      </c>
      <c r="H15" s="33" t="s">
        <v>99</v>
      </c>
      <c r="I15" s="31">
        <f>'DDemog IBGE 2020'!E13</f>
        <v>3.8657883820631755</v>
      </c>
      <c r="J15" s="119">
        <f t="shared" si="1"/>
        <v>-0.47247984867780451</v>
      </c>
      <c r="K15" s="120">
        <f>J15*(Pesos!$C$8)</f>
        <v>-9.095237087047737</v>
      </c>
      <c r="L15" s="19" t="s">
        <v>20</v>
      </c>
      <c r="M15" s="33" t="s">
        <v>99</v>
      </c>
      <c r="N15" s="33">
        <v>7547</v>
      </c>
      <c r="O15" s="33">
        <v>35525</v>
      </c>
      <c r="P15" s="33">
        <v>2712</v>
      </c>
      <c r="Q15" s="32">
        <f t="shared" si="10"/>
        <v>41.811872146118723</v>
      </c>
      <c r="R15" s="119">
        <f t="shared" si="2"/>
        <v>5.1555178490858573</v>
      </c>
      <c r="S15" s="120">
        <f>R15*(Pesos!$C$9)</f>
        <v>41.244142792686858</v>
      </c>
      <c r="T15" s="19" t="s">
        <v>20</v>
      </c>
      <c r="U15" s="33" t="s">
        <v>99</v>
      </c>
      <c r="V15" s="20">
        <v>47504</v>
      </c>
      <c r="W15" s="20">
        <v>20302</v>
      </c>
      <c r="X15" s="20">
        <v>49194</v>
      </c>
      <c r="Y15" s="32">
        <f t="shared" si="11"/>
        <v>106.84931506849314</v>
      </c>
      <c r="Z15" s="119">
        <f t="shared" si="3"/>
        <v>4.3514644351464451</v>
      </c>
      <c r="AA15" s="120">
        <f>Z15*(Pesos!$C$10)</f>
        <v>26.108786610878671</v>
      </c>
      <c r="AB15" s="19" t="s">
        <v>20</v>
      </c>
      <c r="AC15" s="33" t="s">
        <v>99</v>
      </c>
      <c r="AD15" s="18">
        <v>0</v>
      </c>
      <c r="AE15" s="119">
        <f t="shared" si="4"/>
        <v>0</v>
      </c>
      <c r="AF15" s="120">
        <f>AE15*(Pesos!$C$11)</f>
        <v>0</v>
      </c>
      <c r="AG15" s="19" t="s">
        <v>20</v>
      </c>
      <c r="AH15" s="33" t="s">
        <v>99</v>
      </c>
      <c r="AI15" s="20">
        <v>43</v>
      </c>
      <c r="AJ15" s="119">
        <f t="shared" si="5"/>
        <v>4.2390276839972989</v>
      </c>
      <c r="AK15" s="120">
        <f>AJ15*(Pesos!$C$12)</f>
        <v>84.780553679945982</v>
      </c>
      <c r="AL15" s="19" t="s">
        <v>20</v>
      </c>
      <c r="AM15" s="33" t="s">
        <v>99</v>
      </c>
      <c r="AN15" s="20">
        <v>225</v>
      </c>
      <c r="AO15" s="119">
        <f t="shared" si="6"/>
        <v>3.9416846652267816</v>
      </c>
      <c r="AP15" s="120">
        <f>AO15*(Pesos!$C$13)</f>
        <v>90.658747300215978</v>
      </c>
      <c r="AQ15" s="19" t="s">
        <v>20</v>
      </c>
      <c r="AR15" s="33" t="s">
        <v>99</v>
      </c>
      <c r="AS15" s="20">
        <v>991</v>
      </c>
      <c r="AT15" s="119">
        <f t="shared" si="7"/>
        <v>3.9420755796528892</v>
      </c>
      <c r="AU15" s="120">
        <f>AT15*(Pesos!$C$14)</f>
        <v>98.551889491322228</v>
      </c>
      <c r="AV15" s="19" t="s">
        <v>20</v>
      </c>
      <c r="AW15" s="33" t="s">
        <v>99</v>
      </c>
      <c r="AX15" s="20">
        <v>200</v>
      </c>
      <c r="AY15" s="119">
        <f t="shared" si="8"/>
        <v>3.8537679820509436</v>
      </c>
      <c r="AZ15" s="120">
        <f>AY15*(Pesos!$C$15)</f>
        <v>65.514055694866045</v>
      </c>
      <c r="BA15" s="19" t="s">
        <v>20</v>
      </c>
      <c r="BB15" s="33" t="s">
        <v>99</v>
      </c>
      <c r="BC15" s="20">
        <v>17</v>
      </c>
      <c r="BD15" s="119">
        <f t="shared" si="9"/>
        <v>1.3690016547159405</v>
      </c>
      <c r="BE15" s="120">
        <f>BD15*(Pesos!$C$16)</f>
        <v>43.808052950910096</v>
      </c>
    </row>
    <row r="16" spans="1:57" x14ac:dyDescent="0.25">
      <c r="A16" s="99">
        <v>13</v>
      </c>
      <c r="B16" s="19" t="s">
        <v>21</v>
      </c>
      <c r="C16" s="33" t="s">
        <v>100</v>
      </c>
      <c r="D16" s="20">
        <v>6266</v>
      </c>
      <c r="E16" s="119">
        <f t="shared" si="0"/>
        <v>0.35386491695835132</v>
      </c>
      <c r="F16" s="120">
        <f>E16*(Pesos!$C$7)</f>
        <v>1.7693245847917565</v>
      </c>
      <c r="G16" s="19" t="s">
        <v>21</v>
      </c>
      <c r="H16" s="33" t="s">
        <v>100</v>
      </c>
      <c r="I16" s="31">
        <f>'DDemog IBGE 2020'!E14</f>
        <v>6.2105043213157849</v>
      </c>
      <c r="J16" s="119">
        <f t="shared" si="1"/>
        <v>-0.75905296719373794</v>
      </c>
      <c r="K16" s="120">
        <f>J16*(Pesos!$C$8)</f>
        <v>-14.611769618479455</v>
      </c>
      <c r="L16" s="19" t="s">
        <v>21</v>
      </c>
      <c r="M16" s="33" t="s">
        <v>100</v>
      </c>
      <c r="N16" s="33">
        <v>254</v>
      </c>
      <c r="O16" s="33">
        <v>2511</v>
      </c>
      <c r="P16" s="33">
        <v>887</v>
      </c>
      <c r="Q16" s="32">
        <f t="shared" si="10"/>
        <v>3.3351598173515984</v>
      </c>
      <c r="R16" s="119">
        <f t="shared" si="2"/>
        <v>0.41123429986155757</v>
      </c>
      <c r="S16" s="120">
        <f>R16*(Pesos!$C$9)</f>
        <v>3.2898743988924606</v>
      </c>
      <c r="T16" s="19" t="s">
        <v>21</v>
      </c>
      <c r="U16" s="33" t="s">
        <v>100</v>
      </c>
      <c r="V16" s="20">
        <v>4468</v>
      </c>
      <c r="W16" s="20">
        <v>622</v>
      </c>
      <c r="X16" s="20">
        <v>3982</v>
      </c>
      <c r="Y16" s="32">
        <f t="shared" si="11"/>
        <v>8.2849315068493148</v>
      </c>
      <c r="Z16" s="119">
        <f t="shared" si="3"/>
        <v>0.3374058577405859</v>
      </c>
      <c r="AA16" s="120">
        <f>Z16*(Pesos!$C$10)</f>
        <v>2.0244351464435155</v>
      </c>
      <c r="AB16" s="19" t="s">
        <v>21</v>
      </c>
      <c r="AC16" s="33" t="s">
        <v>100</v>
      </c>
      <c r="AD16" s="20">
        <v>2</v>
      </c>
      <c r="AE16" s="119">
        <f t="shared" si="4"/>
        <v>1.9210526315789473</v>
      </c>
      <c r="AF16" s="120">
        <f>AE16*(Pesos!$C$11)</f>
        <v>55.710526315789473</v>
      </c>
      <c r="AG16" s="19" t="s">
        <v>21</v>
      </c>
      <c r="AH16" s="33" t="s">
        <v>100</v>
      </c>
      <c r="AI16" s="20">
        <v>9</v>
      </c>
      <c r="AJ16" s="119">
        <f t="shared" si="5"/>
        <v>0.88723835246455096</v>
      </c>
      <c r="AK16" s="120">
        <f>AJ16*(Pesos!$C$12)</f>
        <v>17.744767049291021</v>
      </c>
      <c r="AL16" s="19" t="s">
        <v>21</v>
      </c>
      <c r="AM16" s="33" t="s">
        <v>100</v>
      </c>
      <c r="AN16" s="20">
        <v>36</v>
      </c>
      <c r="AO16" s="119">
        <f t="shared" si="6"/>
        <v>0.63066954643628514</v>
      </c>
      <c r="AP16" s="120">
        <f>AO16*(Pesos!$C$13)</f>
        <v>14.505399568034559</v>
      </c>
      <c r="AQ16" s="19" t="s">
        <v>21</v>
      </c>
      <c r="AR16" s="33" t="s">
        <v>100</v>
      </c>
      <c r="AS16" s="20">
        <v>108</v>
      </c>
      <c r="AT16" s="119">
        <f t="shared" si="7"/>
        <v>0.42961065852927549</v>
      </c>
      <c r="AU16" s="120">
        <f>AT16*(Pesos!$C$14)</f>
        <v>10.740266463231887</v>
      </c>
      <c r="AV16" s="19" t="s">
        <v>21</v>
      </c>
      <c r="AW16" s="33" t="s">
        <v>100</v>
      </c>
      <c r="AX16" s="20">
        <v>19</v>
      </c>
      <c r="AY16" s="119">
        <f t="shared" si="8"/>
        <v>0.36610795829483966</v>
      </c>
      <c r="AZ16" s="120">
        <f>AY16*(Pesos!$C$15)</f>
        <v>6.2238352910122741</v>
      </c>
      <c r="BA16" s="19" t="s">
        <v>21</v>
      </c>
      <c r="BB16" s="33" t="s">
        <v>100</v>
      </c>
      <c r="BC16" s="20">
        <v>11</v>
      </c>
      <c r="BD16" s="119">
        <f t="shared" si="9"/>
        <v>0.88582460011031439</v>
      </c>
      <c r="BE16" s="120">
        <f>BD16*(Pesos!$C$16)</f>
        <v>28.34638720353006</v>
      </c>
    </row>
    <row r="17" spans="1:57" x14ac:dyDescent="0.25">
      <c r="A17" s="99">
        <v>14</v>
      </c>
      <c r="B17" s="19"/>
      <c r="C17" s="33" t="s">
        <v>101</v>
      </c>
      <c r="D17" s="20">
        <v>16693</v>
      </c>
      <c r="E17" s="119">
        <f t="shared" si="0"/>
        <v>0.94271737293101798</v>
      </c>
      <c r="F17" s="120">
        <f>E17*(Pesos!$C$7)</f>
        <v>4.71358686465509</v>
      </c>
      <c r="G17" s="19"/>
      <c r="H17" s="33" t="s">
        <v>101</v>
      </c>
      <c r="I17" s="31">
        <f>'DDemog IBGE 2020'!E15</f>
        <v>2.6838841217479925</v>
      </c>
      <c r="J17" s="119">
        <f t="shared" si="1"/>
        <v>-0.32802653388788894</v>
      </c>
      <c r="K17" s="120">
        <f>J17*(Pesos!$C$8)</f>
        <v>-6.3145107773418623</v>
      </c>
      <c r="L17" s="19"/>
      <c r="M17" s="33" t="s">
        <v>101</v>
      </c>
      <c r="N17" s="33">
        <v>4299</v>
      </c>
      <c r="O17" s="33">
        <v>9370</v>
      </c>
      <c r="P17" s="33">
        <v>766</v>
      </c>
      <c r="Q17" s="32">
        <f t="shared" si="10"/>
        <v>13.182648401826484</v>
      </c>
      <c r="R17" s="119">
        <f t="shared" si="2"/>
        <v>1.6254564946608934</v>
      </c>
      <c r="S17" s="120">
        <f>R17*(Pesos!$C$9)</f>
        <v>13.003651957287147</v>
      </c>
      <c r="T17" s="19"/>
      <c r="U17" s="33" t="s">
        <v>101</v>
      </c>
      <c r="V17" s="20">
        <v>12335</v>
      </c>
      <c r="W17" s="20">
        <v>6282</v>
      </c>
      <c r="X17" s="20">
        <v>10298</v>
      </c>
      <c r="Y17" s="32">
        <f t="shared" si="11"/>
        <v>26.406392694063925</v>
      </c>
      <c r="Z17" s="119">
        <f t="shared" si="3"/>
        <v>1.075406787540679</v>
      </c>
      <c r="AA17" s="120">
        <f>Z17*(Pesos!$C$10)</f>
        <v>6.4524407252440739</v>
      </c>
      <c r="AB17" s="19"/>
      <c r="AC17" s="33" t="s">
        <v>101</v>
      </c>
      <c r="AD17" s="18">
        <v>0</v>
      </c>
      <c r="AE17" s="119">
        <f t="shared" si="4"/>
        <v>0</v>
      </c>
      <c r="AF17" s="120">
        <f>AE17*(Pesos!$C$11)</f>
        <v>0</v>
      </c>
      <c r="AG17" s="19"/>
      <c r="AH17" s="33" t="s">
        <v>101</v>
      </c>
      <c r="AI17" s="20">
        <v>14</v>
      </c>
      <c r="AJ17" s="119">
        <f t="shared" si="5"/>
        <v>1.3801485482781906</v>
      </c>
      <c r="AK17" s="120">
        <f>AJ17*(Pesos!$C$12)</f>
        <v>27.602970965563813</v>
      </c>
      <c r="AL17" s="19"/>
      <c r="AM17" s="33" t="s">
        <v>101</v>
      </c>
      <c r="AN17" s="20">
        <v>74</v>
      </c>
      <c r="AO17" s="119">
        <f t="shared" si="6"/>
        <v>1.2963762898968083</v>
      </c>
      <c r="AP17" s="120">
        <f>AO17*(Pesos!$C$13)</f>
        <v>29.81665466762659</v>
      </c>
      <c r="AQ17" s="19"/>
      <c r="AR17" s="33" t="s">
        <v>101</v>
      </c>
      <c r="AS17" s="20">
        <v>287</v>
      </c>
      <c r="AT17" s="119">
        <f t="shared" si="7"/>
        <v>1.1416505462768711</v>
      </c>
      <c r="AU17" s="120">
        <f>AT17*(Pesos!$C$14)</f>
        <v>28.541263656921778</v>
      </c>
      <c r="AV17" s="19"/>
      <c r="AW17" s="33" t="s">
        <v>101</v>
      </c>
      <c r="AX17" s="20">
        <v>51</v>
      </c>
      <c r="AY17" s="119">
        <f t="shared" si="8"/>
        <v>0.98271083542299065</v>
      </c>
      <c r="AZ17" s="120">
        <f>AY17*(Pesos!$C$15)</f>
        <v>16.706084202190841</v>
      </c>
      <c r="BA17" s="19"/>
      <c r="BB17" s="33" t="s">
        <v>101</v>
      </c>
      <c r="BC17" s="20">
        <v>11</v>
      </c>
      <c r="BD17" s="119">
        <f t="shared" si="9"/>
        <v>0.88582460011031439</v>
      </c>
      <c r="BE17" s="120">
        <f>BD17*(Pesos!$C$16)</f>
        <v>28.34638720353006</v>
      </c>
    </row>
    <row r="18" spans="1:57" x14ac:dyDescent="0.25">
      <c r="A18" s="99">
        <v>15</v>
      </c>
      <c r="B18" s="19" t="s">
        <v>22</v>
      </c>
      <c r="C18" s="33" t="s">
        <v>102</v>
      </c>
      <c r="D18" s="20">
        <v>12704</v>
      </c>
      <c r="E18" s="119">
        <f t="shared" si="0"/>
        <v>0.71744332988172599</v>
      </c>
      <c r="F18" s="120">
        <f>E18*(Pesos!$C$7)</f>
        <v>3.5872166494086297</v>
      </c>
      <c r="G18" s="19" t="s">
        <v>22</v>
      </c>
      <c r="H18" s="33" t="s">
        <v>102</v>
      </c>
      <c r="I18" s="31">
        <f>'DDemog IBGE 2020'!E16</f>
        <v>3.5954076711922247</v>
      </c>
      <c r="J18" s="119">
        <f t="shared" si="1"/>
        <v>-0.43943369489700079</v>
      </c>
      <c r="K18" s="120">
        <f>J18*(Pesos!$C$8)</f>
        <v>-8.4590986267672648</v>
      </c>
      <c r="L18" s="19" t="s">
        <v>22</v>
      </c>
      <c r="M18" s="33" t="s">
        <v>102</v>
      </c>
      <c r="N18" s="33">
        <v>1872</v>
      </c>
      <c r="O18" s="33">
        <v>3048</v>
      </c>
      <c r="P18" s="33">
        <v>418</v>
      </c>
      <c r="Q18" s="32">
        <f t="shared" si="10"/>
        <v>4.8748858447488592</v>
      </c>
      <c r="R18" s="119">
        <f t="shared" si="2"/>
        <v>0.60108671759611021</v>
      </c>
      <c r="S18" s="120">
        <f>R18*(Pesos!$C$9)</f>
        <v>4.8086937407688817</v>
      </c>
      <c r="T18" s="19" t="s">
        <v>22</v>
      </c>
      <c r="U18" s="33" t="s">
        <v>102</v>
      </c>
      <c r="V18" s="20">
        <v>10183</v>
      </c>
      <c r="W18" s="20">
        <v>3579</v>
      </c>
      <c r="X18" s="20">
        <v>7616</v>
      </c>
      <c r="Y18" s="32">
        <f t="shared" si="11"/>
        <v>19.523287671232875</v>
      </c>
      <c r="Z18" s="119">
        <f t="shared" si="3"/>
        <v>0.79509065550906577</v>
      </c>
      <c r="AA18" s="120">
        <f>Z18*(Pesos!$C$10)</f>
        <v>4.7705439330543946</v>
      </c>
      <c r="AB18" s="19" t="s">
        <v>22</v>
      </c>
      <c r="AC18" s="33" t="s">
        <v>102</v>
      </c>
      <c r="AD18" s="18">
        <v>0</v>
      </c>
      <c r="AE18" s="119">
        <f t="shared" si="4"/>
        <v>0</v>
      </c>
      <c r="AF18" s="120">
        <f>AE18*(Pesos!$C$11)</f>
        <v>0</v>
      </c>
      <c r="AG18" s="19" t="s">
        <v>22</v>
      </c>
      <c r="AH18" s="33" t="s">
        <v>102</v>
      </c>
      <c r="AI18" s="20">
        <v>9</v>
      </c>
      <c r="AJ18" s="119">
        <f t="shared" si="5"/>
        <v>0.88723835246455096</v>
      </c>
      <c r="AK18" s="120">
        <f>AJ18*(Pesos!$C$12)</f>
        <v>17.744767049291021</v>
      </c>
      <c r="AL18" s="19" t="s">
        <v>22</v>
      </c>
      <c r="AM18" s="33" t="s">
        <v>102</v>
      </c>
      <c r="AN18" s="20">
        <v>45</v>
      </c>
      <c r="AO18" s="119">
        <f t="shared" si="6"/>
        <v>0.78833693304535635</v>
      </c>
      <c r="AP18" s="120">
        <f>AO18*(Pesos!$C$13)</f>
        <v>18.131749460043196</v>
      </c>
      <c r="AQ18" s="19" t="s">
        <v>22</v>
      </c>
      <c r="AR18" s="33" t="s">
        <v>102</v>
      </c>
      <c r="AS18" s="20">
        <v>266</v>
      </c>
      <c r="AT18" s="119">
        <f t="shared" si="7"/>
        <v>1.0581151404517342</v>
      </c>
      <c r="AU18" s="120">
        <f>AT18*(Pesos!$C$14)</f>
        <v>26.452878511293353</v>
      </c>
      <c r="AV18" s="19" t="s">
        <v>22</v>
      </c>
      <c r="AW18" s="33" t="s">
        <v>102</v>
      </c>
      <c r="AX18" s="20">
        <v>48</v>
      </c>
      <c r="AY18" s="119">
        <f t="shared" si="8"/>
        <v>0.92490431569222642</v>
      </c>
      <c r="AZ18" s="120">
        <f>AY18*(Pesos!$C$15)</f>
        <v>15.723373366767849</v>
      </c>
      <c r="BA18" s="19" t="s">
        <v>22</v>
      </c>
      <c r="BB18" s="33" t="s">
        <v>102</v>
      </c>
      <c r="BC18" s="20">
        <v>13</v>
      </c>
      <c r="BD18" s="119">
        <f t="shared" si="9"/>
        <v>1.0468836183121897</v>
      </c>
      <c r="BE18" s="120">
        <f>BD18*(Pesos!$C$16)</f>
        <v>33.50027578599007</v>
      </c>
    </row>
    <row r="19" spans="1:57" x14ac:dyDescent="0.25">
      <c r="A19" s="99">
        <v>16</v>
      </c>
      <c r="B19" s="19"/>
      <c r="C19" s="33" t="s">
        <v>103</v>
      </c>
      <c r="D19" s="20">
        <v>7518</v>
      </c>
      <c r="E19" s="119">
        <f t="shared" si="0"/>
        <v>0.42457013177352143</v>
      </c>
      <c r="F19" s="120">
        <f>E19*(Pesos!$C$7)</f>
        <v>2.1228506588676073</v>
      </c>
      <c r="G19" s="19"/>
      <c r="H19" s="33" t="s">
        <v>103</v>
      </c>
      <c r="I19" s="31">
        <f>'DDemog IBGE 2020'!E17</f>
        <v>7.7496446426309111</v>
      </c>
      <c r="J19" s="119">
        <f t="shared" si="1"/>
        <v>-0.94716796838807749</v>
      </c>
      <c r="K19" s="120">
        <f>J19*(Pesos!$C$8)</f>
        <v>-18.232983391470491</v>
      </c>
      <c r="L19" s="19"/>
      <c r="M19" s="33" t="s">
        <v>103</v>
      </c>
      <c r="N19" s="33">
        <v>430</v>
      </c>
      <c r="O19" s="33">
        <v>6256</v>
      </c>
      <c r="P19" s="33">
        <v>201</v>
      </c>
      <c r="Q19" s="32">
        <f t="shared" si="10"/>
        <v>6.2894977168949771</v>
      </c>
      <c r="R19" s="119">
        <f t="shared" si="2"/>
        <v>0.77551221882435561</v>
      </c>
      <c r="S19" s="120">
        <f>R19*(Pesos!$C$9)</f>
        <v>6.2040977505948449</v>
      </c>
      <c r="T19" s="19"/>
      <c r="U19" s="33" t="s">
        <v>103</v>
      </c>
      <c r="V19" s="20">
        <v>6536</v>
      </c>
      <c r="W19" s="20">
        <v>3009</v>
      </c>
      <c r="X19" s="20">
        <v>4134</v>
      </c>
      <c r="Y19" s="32">
        <f t="shared" si="11"/>
        <v>12.492237442922374</v>
      </c>
      <c r="Z19" s="119">
        <f t="shared" si="3"/>
        <v>0.50874941887494207</v>
      </c>
      <c r="AA19" s="120">
        <f>Z19*(Pesos!$C$10)</f>
        <v>3.0524965132496522</v>
      </c>
      <c r="AB19" s="19"/>
      <c r="AC19" s="33" t="s">
        <v>103</v>
      </c>
      <c r="AD19" s="18">
        <v>0</v>
      </c>
      <c r="AE19" s="119">
        <f t="shared" si="4"/>
        <v>0</v>
      </c>
      <c r="AF19" s="120">
        <f>AE19*(Pesos!$C$11)</f>
        <v>0</v>
      </c>
      <c r="AG19" s="19"/>
      <c r="AH19" s="33" t="s">
        <v>103</v>
      </c>
      <c r="AI19" s="20">
        <v>3</v>
      </c>
      <c r="AJ19" s="119">
        <f t="shared" si="5"/>
        <v>0.29574611748818369</v>
      </c>
      <c r="AK19" s="120">
        <f>AJ19*(Pesos!$C$12)</f>
        <v>5.9149223497636738</v>
      </c>
      <c r="AL19" s="19"/>
      <c r="AM19" s="33" t="s">
        <v>103</v>
      </c>
      <c r="AN19" s="20">
        <v>24</v>
      </c>
      <c r="AO19" s="119">
        <f t="shared" si="6"/>
        <v>0.42044636429085669</v>
      </c>
      <c r="AP19" s="120">
        <f>AO19*(Pesos!$C$13)</f>
        <v>9.6702663786897034</v>
      </c>
      <c r="AQ19" s="19"/>
      <c r="AR19" s="33" t="s">
        <v>103</v>
      </c>
      <c r="AS19" s="20">
        <v>132</v>
      </c>
      <c r="AT19" s="119">
        <f t="shared" si="7"/>
        <v>0.52507969375800345</v>
      </c>
      <c r="AU19" s="120">
        <f>AT19*(Pesos!$C$14)</f>
        <v>13.126992343950086</v>
      </c>
      <c r="AV19" s="19"/>
      <c r="AW19" s="33" t="s">
        <v>103</v>
      </c>
      <c r="AX19" s="20">
        <v>27</v>
      </c>
      <c r="AY19" s="119">
        <f t="shared" si="8"/>
        <v>0.52025867757687738</v>
      </c>
      <c r="AZ19" s="120">
        <f>AY19*(Pesos!$C$15)</f>
        <v>8.8443975188069146</v>
      </c>
      <c r="BA19" s="19"/>
      <c r="BB19" s="33" t="s">
        <v>103</v>
      </c>
      <c r="BC19" s="20">
        <v>11</v>
      </c>
      <c r="BD19" s="119">
        <f t="shared" si="9"/>
        <v>0.88582460011031439</v>
      </c>
      <c r="BE19" s="120">
        <f>BD19*(Pesos!$C$16)</f>
        <v>28.34638720353006</v>
      </c>
    </row>
    <row r="20" spans="1:57" x14ac:dyDescent="0.25">
      <c r="A20" s="99">
        <v>17</v>
      </c>
      <c r="B20" s="19"/>
      <c r="C20" s="33" t="s">
        <v>104</v>
      </c>
      <c r="D20" s="20">
        <v>1064</v>
      </c>
      <c r="E20" s="119">
        <f t="shared" si="0"/>
        <v>6.0088137830144564E-2</v>
      </c>
      <c r="F20" s="120">
        <f>E20*(Pesos!$C$7)</f>
        <v>0.30044068915072281</v>
      </c>
      <c r="G20" s="19"/>
      <c r="H20" s="33" t="s">
        <v>104</v>
      </c>
      <c r="I20" s="31">
        <f>'DDemog IBGE 2020'!E18</f>
        <v>1.3941903821496471</v>
      </c>
      <c r="J20" s="119">
        <f t="shared" si="1"/>
        <v>-0.17039909992035115</v>
      </c>
      <c r="K20" s="120">
        <f>J20*(Pesos!$C$8)</f>
        <v>-3.2801826734667596</v>
      </c>
      <c r="L20" s="19"/>
      <c r="M20" s="33" t="s">
        <v>104</v>
      </c>
      <c r="N20" s="33">
        <v>21</v>
      </c>
      <c r="O20" s="33">
        <v>94</v>
      </c>
      <c r="P20" s="33">
        <v>82</v>
      </c>
      <c r="Q20" s="32">
        <f t="shared" si="10"/>
        <v>0.17990867579908676</v>
      </c>
      <c r="R20" s="119">
        <f t="shared" si="2"/>
        <v>2.2183230304689713E-2</v>
      </c>
      <c r="S20" s="120">
        <f>R20*(Pesos!$C$9)</f>
        <v>0.1774658424375177</v>
      </c>
      <c r="T20" s="19"/>
      <c r="U20" s="33" t="s">
        <v>104</v>
      </c>
      <c r="V20" s="20">
        <v>786</v>
      </c>
      <c r="W20" s="20">
        <v>91</v>
      </c>
      <c r="X20" s="20">
        <v>241</v>
      </c>
      <c r="Y20" s="32">
        <f t="shared" si="11"/>
        <v>1.0210045662100458</v>
      </c>
      <c r="Z20" s="119">
        <f t="shared" si="3"/>
        <v>4.1580660158066038E-2</v>
      </c>
      <c r="AA20" s="120">
        <f>Z20*(Pesos!$C$10)</f>
        <v>0.24948396094839623</v>
      </c>
      <c r="AB20" s="19"/>
      <c r="AC20" s="33" t="s">
        <v>104</v>
      </c>
      <c r="AD20" s="18">
        <v>0</v>
      </c>
      <c r="AE20" s="119">
        <f t="shared" si="4"/>
        <v>0</v>
      </c>
      <c r="AF20" s="120">
        <f>AE20*(Pesos!$C$11)</f>
        <v>0</v>
      </c>
      <c r="AG20" s="19"/>
      <c r="AH20" s="33" t="s">
        <v>104</v>
      </c>
      <c r="AI20" s="20">
        <v>1</v>
      </c>
      <c r="AJ20" s="119">
        <f t="shared" si="5"/>
        <v>9.8582039162727897E-2</v>
      </c>
      <c r="AK20" s="120">
        <f>AJ20*(Pesos!$C$12)</f>
        <v>1.9716407832545579</v>
      </c>
      <c r="AL20" s="19"/>
      <c r="AM20" s="33" t="s">
        <v>104</v>
      </c>
      <c r="AN20" s="20">
        <v>5</v>
      </c>
      <c r="AO20" s="119">
        <f t="shared" si="6"/>
        <v>8.7592992560595148E-2</v>
      </c>
      <c r="AP20" s="120">
        <f>AO20*(Pesos!$C$13)</f>
        <v>2.0146388288936885</v>
      </c>
      <c r="AQ20" s="19"/>
      <c r="AR20" s="33" t="s">
        <v>104</v>
      </c>
      <c r="AS20" s="20">
        <v>25</v>
      </c>
      <c r="AT20" s="119">
        <f t="shared" si="7"/>
        <v>9.9446911696591561E-2</v>
      </c>
      <c r="AU20" s="120">
        <f>AT20*(Pesos!$C$14)</f>
        <v>2.4861727924147892</v>
      </c>
      <c r="AV20" s="19"/>
      <c r="AW20" s="33" t="s">
        <v>104</v>
      </c>
      <c r="AX20" s="20">
        <v>4</v>
      </c>
      <c r="AY20" s="119">
        <f t="shared" si="8"/>
        <v>7.7075359641018873E-2</v>
      </c>
      <c r="AZ20" s="120">
        <f>AY20*(Pesos!$C$15)</f>
        <v>1.3102811138973209</v>
      </c>
      <c r="BA20" s="19"/>
      <c r="BB20" s="33" t="s">
        <v>104</v>
      </c>
      <c r="BC20" s="20">
        <v>11</v>
      </c>
      <c r="BD20" s="119">
        <f t="shared" si="9"/>
        <v>0.88582460011031439</v>
      </c>
      <c r="BE20" s="120">
        <f>BD20*(Pesos!$C$16)</f>
        <v>28.34638720353006</v>
      </c>
    </row>
    <row r="21" spans="1:57" x14ac:dyDescent="0.25">
      <c r="A21" s="99">
        <v>18</v>
      </c>
      <c r="B21" s="19"/>
      <c r="C21" s="33" t="s">
        <v>105</v>
      </c>
      <c r="D21" s="20">
        <v>1961</v>
      </c>
      <c r="E21" s="119">
        <f t="shared" si="0"/>
        <v>0.11074514876401644</v>
      </c>
      <c r="F21" s="120">
        <f>E21*(Pesos!$C$7)</f>
        <v>0.55372574382008222</v>
      </c>
      <c r="G21" s="19"/>
      <c r="H21" s="33" t="s">
        <v>105</v>
      </c>
      <c r="I21" s="31">
        <f>'DDemog IBGE 2020'!E19</f>
        <v>2.2106917611083694</v>
      </c>
      <c r="J21" s="119">
        <f t="shared" si="1"/>
        <v>-0.27019257277717224</v>
      </c>
      <c r="K21" s="120">
        <f>J21*(Pesos!$C$8)</f>
        <v>-5.2012070259605654</v>
      </c>
      <c r="L21" s="19"/>
      <c r="M21" s="33" t="s">
        <v>105</v>
      </c>
      <c r="N21" s="33">
        <v>102</v>
      </c>
      <c r="O21" s="33">
        <v>172</v>
      </c>
      <c r="P21" s="33">
        <v>106</v>
      </c>
      <c r="Q21" s="32">
        <f t="shared" si="10"/>
        <v>0.34703196347031962</v>
      </c>
      <c r="R21" s="119">
        <f t="shared" si="2"/>
        <v>4.2789987389756805E-2</v>
      </c>
      <c r="S21" s="120">
        <f>R21*(Pesos!$C$9)</f>
        <v>0.34231989911805444</v>
      </c>
      <c r="T21" s="19"/>
      <c r="U21" s="33" t="s">
        <v>105</v>
      </c>
      <c r="V21" s="20">
        <v>1389</v>
      </c>
      <c r="W21" s="20">
        <v>121</v>
      </c>
      <c r="X21" s="20">
        <v>628</v>
      </c>
      <c r="Y21" s="32">
        <f t="shared" si="11"/>
        <v>1.9525114155251142</v>
      </c>
      <c r="Z21" s="119">
        <f t="shared" si="3"/>
        <v>7.9516503951650427E-2</v>
      </c>
      <c r="AA21" s="120">
        <f>Z21*(Pesos!$C$10)</f>
        <v>0.47709902370990254</v>
      </c>
      <c r="AB21" s="19"/>
      <c r="AC21" s="33" t="s">
        <v>105</v>
      </c>
      <c r="AD21" s="18">
        <v>0</v>
      </c>
      <c r="AE21" s="119">
        <f t="shared" si="4"/>
        <v>0</v>
      </c>
      <c r="AF21" s="120">
        <f>AE21*(Pesos!$C$11)</f>
        <v>0</v>
      </c>
      <c r="AG21" s="19"/>
      <c r="AH21" s="33" t="s">
        <v>105</v>
      </c>
      <c r="AI21" s="20">
        <v>1</v>
      </c>
      <c r="AJ21" s="119">
        <f t="shared" si="5"/>
        <v>9.8582039162727897E-2</v>
      </c>
      <c r="AK21" s="120">
        <f>AJ21*(Pesos!$C$12)</f>
        <v>1.9716407832545579</v>
      </c>
      <c r="AL21" s="19"/>
      <c r="AM21" s="33" t="s">
        <v>105</v>
      </c>
      <c r="AN21" s="20">
        <v>9</v>
      </c>
      <c r="AO21" s="119">
        <f t="shared" si="6"/>
        <v>0.15766738660907129</v>
      </c>
      <c r="AP21" s="120">
        <f>AO21*(Pesos!$C$13)</f>
        <v>3.6263498920086397</v>
      </c>
      <c r="AQ21" s="19"/>
      <c r="AR21" s="33" t="s">
        <v>105</v>
      </c>
      <c r="AS21" s="20">
        <v>33</v>
      </c>
      <c r="AT21" s="119">
        <f t="shared" si="7"/>
        <v>0.13126992343950086</v>
      </c>
      <c r="AU21" s="120">
        <f>AT21*(Pesos!$C$14)</f>
        <v>3.2817480859875214</v>
      </c>
      <c r="AV21" s="19"/>
      <c r="AW21" s="33" t="s">
        <v>105</v>
      </c>
      <c r="AX21" s="20">
        <v>6</v>
      </c>
      <c r="AY21" s="119">
        <f t="shared" si="8"/>
        <v>0.1156130394615283</v>
      </c>
      <c r="AZ21" s="120">
        <f>AY21*(Pesos!$C$15)</f>
        <v>1.9654216708459811</v>
      </c>
      <c r="BA21" s="19"/>
      <c r="BB21" s="33" t="s">
        <v>105</v>
      </c>
      <c r="BC21" s="20">
        <v>11</v>
      </c>
      <c r="BD21" s="119">
        <f t="shared" si="9"/>
        <v>0.88582460011031439</v>
      </c>
      <c r="BE21" s="120">
        <f>BD21*(Pesos!$C$16)</f>
        <v>28.34638720353006</v>
      </c>
    </row>
    <row r="22" spans="1:57" x14ac:dyDescent="0.25">
      <c r="A22" s="99">
        <v>19</v>
      </c>
      <c r="B22" s="17" t="s">
        <v>23</v>
      </c>
      <c r="C22" s="33" t="s">
        <v>106</v>
      </c>
      <c r="D22" s="20">
        <v>3400</v>
      </c>
      <c r="E22" s="119">
        <f t="shared" si="0"/>
        <v>0.19201096675046195</v>
      </c>
      <c r="F22" s="120">
        <f>E22*(Pesos!$C$7)</f>
        <v>0.96005483375230971</v>
      </c>
      <c r="G22" s="17" t="s">
        <v>23</v>
      </c>
      <c r="H22" s="33" t="s">
        <v>106</v>
      </c>
      <c r="I22" s="31">
        <f>'DDemog IBGE 2020'!E20</f>
        <v>0.46915639975203677</v>
      </c>
      <c r="J22" s="119">
        <f t="shared" si="1"/>
        <v>-5.7340682637874243E-2</v>
      </c>
      <c r="K22" s="120">
        <f>J22*(Pesos!$C$8)</f>
        <v>-1.1038081407790792</v>
      </c>
      <c r="L22" s="17" t="s">
        <v>23</v>
      </c>
      <c r="M22" s="33" t="s">
        <v>106</v>
      </c>
      <c r="N22" s="33">
        <v>179</v>
      </c>
      <c r="O22" s="33">
        <v>306</v>
      </c>
      <c r="P22" s="33">
        <v>242</v>
      </c>
      <c r="Q22" s="32">
        <f t="shared" si="10"/>
        <v>0.66392694063926949</v>
      </c>
      <c r="R22" s="119">
        <f t="shared" si="2"/>
        <v>8.1864002190403157E-2</v>
      </c>
      <c r="S22" s="120">
        <f>R22*(Pesos!$C$9)</f>
        <v>0.65491201752322525</v>
      </c>
      <c r="T22" s="17" t="s">
        <v>23</v>
      </c>
      <c r="U22" s="33" t="s">
        <v>106</v>
      </c>
      <c r="V22" s="20">
        <v>2361</v>
      </c>
      <c r="W22" s="20">
        <v>272</v>
      </c>
      <c r="X22" s="20">
        <v>1225</v>
      </c>
      <c r="Y22" s="32">
        <f t="shared" si="11"/>
        <v>3.5232876712328771</v>
      </c>
      <c r="Z22" s="119">
        <f t="shared" si="3"/>
        <v>0.14348675034867511</v>
      </c>
      <c r="AA22" s="120">
        <f>Z22*(Pesos!$C$10)</f>
        <v>0.86092050209205073</v>
      </c>
      <c r="AB22" s="17" t="s">
        <v>23</v>
      </c>
      <c r="AC22" s="33" t="s">
        <v>106</v>
      </c>
      <c r="AD22" s="18">
        <v>0</v>
      </c>
      <c r="AE22" s="119">
        <f t="shared" si="4"/>
        <v>0</v>
      </c>
      <c r="AF22" s="120">
        <f>AE22*(Pesos!$C$11)</f>
        <v>0</v>
      </c>
      <c r="AG22" s="17" t="s">
        <v>23</v>
      </c>
      <c r="AH22" s="33" t="s">
        <v>106</v>
      </c>
      <c r="AI22" s="20">
        <v>2</v>
      </c>
      <c r="AJ22" s="119">
        <f t="shared" si="5"/>
        <v>0.19716407832545579</v>
      </c>
      <c r="AK22" s="120">
        <f>AJ22*(Pesos!$C$12)</f>
        <v>3.9432815665091159</v>
      </c>
      <c r="AL22" s="17" t="s">
        <v>23</v>
      </c>
      <c r="AM22" s="33" t="s">
        <v>106</v>
      </c>
      <c r="AN22" s="20">
        <v>10</v>
      </c>
      <c r="AO22" s="119">
        <f t="shared" si="6"/>
        <v>0.1751859851211903</v>
      </c>
      <c r="AP22" s="120">
        <f>AO22*(Pesos!$C$13)</f>
        <v>4.029277657787377</v>
      </c>
      <c r="AQ22" s="17" t="s">
        <v>23</v>
      </c>
      <c r="AR22" s="33" t="s">
        <v>106</v>
      </c>
      <c r="AS22" s="20">
        <v>50</v>
      </c>
      <c r="AT22" s="119">
        <f t="shared" si="7"/>
        <v>0.19889382339318312</v>
      </c>
      <c r="AU22" s="120">
        <f>AT22*(Pesos!$C$14)</f>
        <v>4.9723455848295783</v>
      </c>
      <c r="AV22" s="17" t="s">
        <v>23</v>
      </c>
      <c r="AW22" s="33" t="s">
        <v>106</v>
      </c>
      <c r="AX22" s="20">
        <v>11</v>
      </c>
      <c r="AY22" s="119">
        <f t="shared" si="8"/>
        <v>0.21195723901280192</v>
      </c>
      <c r="AZ22" s="120">
        <f>AY22*(Pesos!$C$15)</f>
        <v>3.6032730632176326</v>
      </c>
      <c r="BA22" s="17" t="s">
        <v>23</v>
      </c>
      <c r="BB22" s="33" t="s">
        <v>106</v>
      </c>
      <c r="BC22" s="20">
        <v>11</v>
      </c>
      <c r="BD22" s="119">
        <f t="shared" si="9"/>
        <v>0.88582460011031439</v>
      </c>
      <c r="BE22" s="120">
        <f>BD22*(Pesos!$C$16)</f>
        <v>28.34638720353006</v>
      </c>
    </row>
    <row r="23" spans="1:57" x14ac:dyDescent="0.25">
      <c r="A23" s="99">
        <v>20</v>
      </c>
      <c r="B23" s="17"/>
      <c r="C23" s="33" t="s">
        <v>107</v>
      </c>
      <c r="D23" s="20">
        <v>48838</v>
      </c>
      <c r="E23" s="119">
        <f t="shared" si="0"/>
        <v>2.7580681159291354</v>
      </c>
      <c r="F23" s="120">
        <f>E23*(Pesos!$C$7)</f>
        <v>13.790340579645676</v>
      </c>
      <c r="G23" s="17"/>
      <c r="H23" s="33" t="s">
        <v>107</v>
      </c>
      <c r="I23" s="31">
        <f>'DDemog IBGE 2020'!E21</f>
        <v>7.0159851075430524</v>
      </c>
      <c r="J23" s="119">
        <f t="shared" si="1"/>
        <v>-0.85749949410539095</v>
      </c>
      <c r="K23" s="120">
        <f>J23*(Pesos!$C$8)</f>
        <v>-16.506865261528777</v>
      </c>
      <c r="L23" s="17"/>
      <c r="M23" s="33" t="s">
        <v>107</v>
      </c>
      <c r="N23" s="33">
        <v>4660</v>
      </c>
      <c r="O23" s="33">
        <v>28942</v>
      </c>
      <c r="P23" s="33">
        <v>2458</v>
      </c>
      <c r="Q23" s="32">
        <f t="shared" si="10"/>
        <v>32.93150684931507</v>
      </c>
      <c r="R23" s="119">
        <f t="shared" si="2"/>
        <v>4.0605445928279744</v>
      </c>
      <c r="S23" s="120">
        <f>R23*(Pesos!$C$9)</f>
        <v>32.484356742623795</v>
      </c>
      <c r="T23" s="17"/>
      <c r="U23" s="33" t="s">
        <v>107</v>
      </c>
      <c r="V23" s="20">
        <v>35566</v>
      </c>
      <c r="W23" s="20">
        <v>16730</v>
      </c>
      <c r="X23" s="20">
        <v>33795</v>
      </c>
      <c r="Y23" s="32">
        <f t="shared" si="11"/>
        <v>78.62191780821918</v>
      </c>
      <c r="Z23" s="119">
        <f t="shared" si="3"/>
        <v>3.2018967921896806</v>
      </c>
      <c r="AA23" s="120">
        <f>Z23*(Pesos!$C$10)</f>
        <v>19.211380753138084</v>
      </c>
      <c r="AB23" s="17"/>
      <c r="AC23" s="33" t="s">
        <v>107</v>
      </c>
      <c r="AD23" s="18">
        <v>0</v>
      </c>
      <c r="AE23" s="119">
        <f t="shared" si="4"/>
        <v>0</v>
      </c>
      <c r="AF23" s="120">
        <f>AE23*(Pesos!$C$11)</f>
        <v>0</v>
      </c>
      <c r="AG23" s="17"/>
      <c r="AH23" s="33" t="s">
        <v>107</v>
      </c>
      <c r="AI23" s="20">
        <v>31</v>
      </c>
      <c r="AJ23" s="119">
        <f t="shared" si="5"/>
        <v>3.0560432140445646</v>
      </c>
      <c r="AK23" s="120">
        <f>AJ23*(Pesos!$C$12)</f>
        <v>61.12086428089129</v>
      </c>
      <c r="AL23" s="17"/>
      <c r="AM23" s="33" t="s">
        <v>107</v>
      </c>
      <c r="AN23" s="20">
        <v>213</v>
      </c>
      <c r="AO23" s="119">
        <f t="shared" si="6"/>
        <v>3.7314614830813535</v>
      </c>
      <c r="AP23" s="120">
        <f>AO23*(Pesos!$C$13)</f>
        <v>85.823614110871134</v>
      </c>
      <c r="AQ23" s="17"/>
      <c r="AR23" s="33" t="s">
        <v>107</v>
      </c>
      <c r="AS23" s="20">
        <v>669</v>
      </c>
      <c r="AT23" s="119">
        <f t="shared" si="7"/>
        <v>2.6611993570007901</v>
      </c>
      <c r="AU23" s="120">
        <f>AT23*(Pesos!$C$14)</f>
        <v>66.529983925019749</v>
      </c>
      <c r="AV23" s="17"/>
      <c r="AW23" s="33" t="s">
        <v>107</v>
      </c>
      <c r="AX23" s="20">
        <v>135</v>
      </c>
      <c r="AY23" s="119">
        <f t="shared" si="8"/>
        <v>2.6012933878843869</v>
      </c>
      <c r="AZ23" s="120">
        <f>AY23*(Pesos!$C$15)</f>
        <v>44.22198759403458</v>
      </c>
      <c r="BA23" s="17"/>
      <c r="BB23" s="33" t="s">
        <v>107</v>
      </c>
      <c r="BC23" s="20">
        <v>17</v>
      </c>
      <c r="BD23" s="119">
        <f t="shared" si="9"/>
        <v>1.3690016547159405</v>
      </c>
      <c r="BE23" s="120">
        <f>BD23*(Pesos!$C$16)</f>
        <v>43.808052950910096</v>
      </c>
    </row>
    <row r="24" spans="1:57" x14ac:dyDescent="0.25">
      <c r="A24" s="99">
        <v>21</v>
      </c>
      <c r="B24" s="17"/>
      <c r="C24" s="33" t="s">
        <v>108</v>
      </c>
      <c r="D24" s="20">
        <v>4137</v>
      </c>
      <c r="E24" s="119">
        <f t="shared" si="0"/>
        <v>0.23363216748431206</v>
      </c>
      <c r="F24" s="120">
        <f>E24*(Pesos!$C$7)</f>
        <v>1.1681608374215604</v>
      </c>
      <c r="G24" s="17"/>
      <c r="H24" s="33" t="s">
        <v>108</v>
      </c>
      <c r="I24" s="31">
        <f>'DDemog IBGE 2020'!E22</f>
        <v>1.5152032437054848</v>
      </c>
      <c r="J24" s="119">
        <f t="shared" si="1"/>
        <v>-0.18518939180007774</v>
      </c>
      <c r="K24" s="120">
        <f>J24*(Pesos!$C$8)</f>
        <v>-3.5648957921514963</v>
      </c>
      <c r="L24" s="17"/>
      <c r="M24" s="33" t="s">
        <v>108</v>
      </c>
      <c r="N24" s="33">
        <v>179</v>
      </c>
      <c r="O24" s="33">
        <v>296</v>
      </c>
      <c r="P24" s="33">
        <v>255</v>
      </c>
      <c r="Q24" s="32">
        <f t="shared" si="10"/>
        <v>0.66666666666666663</v>
      </c>
      <c r="R24" s="119">
        <f t="shared" si="2"/>
        <v>8.220181788032227E-2</v>
      </c>
      <c r="S24" s="120">
        <f>R24*(Pesos!$C$9)</f>
        <v>0.65761454304257816</v>
      </c>
      <c r="T24" s="17"/>
      <c r="U24" s="33" t="s">
        <v>108</v>
      </c>
      <c r="V24" s="20">
        <v>2829</v>
      </c>
      <c r="W24" s="20">
        <v>279</v>
      </c>
      <c r="X24" s="20">
        <v>2596</v>
      </c>
      <c r="Y24" s="32">
        <f t="shared" si="11"/>
        <v>5.2091324200913238</v>
      </c>
      <c r="Z24" s="119">
        <f t="shared" si="3"/>
        <v>0.21214318921431896</v>
      </c>
      <c r="AA24" s="120">
        <f>Z24*(Pesos!$C$10)</f>
        <v>1.2728591352859138</v>
      </c>
      <c r="AB24" s="17"/>
      <c r="AC24" s="33" t="s">
        <v>108</v>
      </c>
      <c r="AD24" s="20">
        <v>3</v>
      </c>
      <c r="AE24" s="119">
        <f t="shared" si="4"/>
        <v>2.8815789473684208</v>
      </c>
      <c r="AF24" s="120">
        <f>AE24*(Pesos!$C$11)</f>
        <v>83.565789473684205</v>
      </c>
      <c r="AG24" s="17"/>
      <c r="AH24" s="33" t="s">
        <v>108</v>
      </c>
      <c r="AI24" s="20">
        <v>5</v>
      </c>
      <c r="AJ24" s="119">
        <f t="shared" si="5"/>
        <v>0.49291019581363943</v>
      </c>
      <c r="AK24" s="120">
        <f>AJ24*(Pesos!$C$12)</f>
        <v>9.8582039162727888</v>
      </c>
      <c r="AL24" s="17"/>
      <c r="AM24" s="33" t="s">
        <v>108</v>
      </c>
      <c r="AN24" s="20">
        <v>26</v>
      </c>
      <c r="AO24" s="119">
        <f t="shared" si="6"/>
        <v>0.45548356131509476</v>
      </c>
      <c r="AP24" s="120">
        <f>AO24*(Pesos!$C$13)</f>
        <v>10.47612191024718</v>
      </c>
      <c r="AQ24" s="17"/>
      <c r="AR24" s="33" t="s">
        <v>108</v>
      </c>
      <c r="AS24" s="20">
        <v>61</v>
      </c>
      <c r="AT24" s="119">
        <f t="shared" si="7"/>
        <v>0.24265046453968339</v>
      </c>
      <c r="AU24" s="120">
        <f>AT24*(Pesos!$C$14)</f>
        <v>6.0662616134920846</v>
      </c>
      <c r="AV24" s="17"/>
      <c r="AW24" s="33" t="s">
        <v>108</v>
      </c>
      <c r="AX24" s="20">
        <v>13</v>
      </c>
      <c r="AY24" s="119">
        <f t="shared" si="8"/>
        <v>0.25049491883331132</v>
      </c>
      <c r="AZ24" s="120">
        <f>AY24*(Pesos!$C$15)</f>
        <v>4.2584136201662925</v>
      </c>
      <c r="BA24" s="17"/>
      <c r="BB24" s="33" t="s">
        <v>108</v>
      </c>
      <c r="BC24" s="20">
        <v>11</v>
      </c>
      <c r="BD24" s="119">
        <f t="shared" si="9"/>
        <v>0.88582460011031439</v>
      </c>
      <c r="BE24" s="120">
        <f>BD24*(Pesos!$C$16)</f>
        <v>28.34638720353006</v>
      </c>
    </row>
    <row r="25" spans="1:57" x14ac:dyDescent="0.25">
      <c r="A25" s="99">
        <v>22</v>
      </c>
      <c r="B25" s="17"/>
      <c r="C25" s="33" t="s">
        <v>109</v>
      </c>
      <c r="D25" s="20">
        <v>5115</v>
      </c>
      <c r="E25" s="119">
        <f t="shared" si="0"/>
        <v>0.28886355733194496</v>
      </c>
      <c r="F25" s="120">
        <f>E25*(Pesos!$C$7)</f>
        <v>1.4443177866597248</v>
      </c>
      <c r="G25" s="17"/>
      <c r="H25" s="33" t="s">
        <v>109</v>
      </c>
      <c r="I25" s="31">
        <f>'DDemog IBGE 2020'!E23</f>
        <v>2.4951850185343059</v>
      </c>
      <c r="J25" s="119">
        <f t="shared" si="1"/>
        <v>-0.30496357365299448</v>
      </c>
      <c r="K25" s="120">
        <f>J25*(Pesos!$C$8)</f>
        <v>-5.8705487928201441</v>
      </c>
      <c r="L25" s="17"/>
      <c r="M25" s="33" t="s">
        <v>109</v>
      </c>
      <c r="N25" s="33">
        <v>389</v>
      </c>
      <c r="O25" s="33">
        <v>3936</v>
      </c>
      <c r="P25" s="33">
        <v>266</v>
      </c>
      <c r="Q25" s="32">
        <f t="shared" si="10"/>
        <v>4.1926940639269406</v>
      </c>
      <c r="R25" s="119">
        <f t="shared" si="2"/>
        <v>0.51697061080624607</v>
      </c>
      <c r="S25" s="120">
        <f>R25*(Pesos!$C$9)</f>
        <v>4.1357648864499685</v>
      </c>
      <c r="T25" s="17"/>
      <c r="U25" s="33" t="s">
        <v>109</v>
      </c>
      <c r="V25" s="20">
        <v>3129</v>
      </c>
      <c r="W25" s="20">
        <v>637</v>
      </c>
      <c r="X25" s="20">
        <v>3966</v>
      </c>
      <c r="Y25" s="32">
        <f t="shared" si="11"/>
        <v>7.0611872146118726</v>
      </c>
      <c r="Z25" s="119">
        <f t="shared" si="3"/>
        <v>0.28756857275685738</v>
      </c>
      <c r="AA25" s="120">
        <f>Z25*(Pesos!$C$10)</f>
        <v>1.7254114365411444</v>
      </c>
      <c r="AB25" s="17"/>
      <c r="AC25" s="33" t="s">
        <v>109</v>
      </c>
      <c r="AD25" s="18">
        <v>0</v>
      </c>
      <c r="AE25" s="119">
        <f t="shared" si="4"/>
        <v>0</v>
      </c>
      <c r="AF25" s="120">
        <f>AE25*(Pesos!$C$11)</f>
        <v>0</v>
      </c>
      <c r="AG25" s="17"/>
      <c r="AH25" s="33" t="s">
        <v>109</v>
      </c>
      <c r="AI25" s="20">
        <v>4</v>
      </c>
      <c r="AJ25" s="119">
        <f t="shared" si="5"/>
        <v>0.39432815665091159</v>
      </c>
      <c r="AK25" s="120">
        <f>AJ25*(Pesos!$C$12)</f>
        <v>7.8865631330182318</v>
      </c>
      <c r="AL25" s="17"/>
      <c r="AM25" s="33" t="s">
        <v>109</v>
      </c>
      <c r="AN25" s="20">
        <v>17</v>
      </c>
      <c r="AO25" s="119">
        <f t="shared" si="6"/>
        <v>0.29781617470602351</v>
      </c>
      <c r="AP25" s="120">
        <f>AO25*(Pesos!$C$13)</f>
        <v>6.8497720182385411</v>
      </c>
      <c r="AQ25" s="17"/>
      <c r="AR25" s="33" t="s">
        <v>109</v>
      </c>
      <c r="AS25" s="20">
        <v>77</v>
      </c>
      <c r="AT25" s="119">
        <f t="shared" si="7"/>
        <v>0.30629648802550197</v>
      </c>
      <c r="AU25" s="120">
        <f>AT25*(Pesos!$C$14)</f>
        <v>7.6574122006375491</v>
      </c>
      <c r="AV25" s="17"/>
      <c r="AW25" s="33" t="s">
        <v>109</v>
      </c>
      <c r="AX25" s="20">
        <v>16</v>
      </c>
      <c r="AY25" s="119">
        <f t="shared" si="8"/>
        <v>0.30830143856407549</v>
      </c>
      <c r="AZ25" s="120">
        <f>AY25*(Pesos!$C$15)</f>
        <v>5.2411244555892837</v>
      </c>
      <c r="BA25" s="17"/>
      <c r="BB25" s="33" t="s">
        <v>109</v>
      </c>
      <c r="BC25" s="20">
        <v>11</v>
      </c>
      <c r="BD25" s="119">
        <f t="shared" si="9"/>
        <v>0.88582460011031439</v>
      </c>
      <c r="BE25" s="120">
        <f>BD25*(Pesos!$C$16)</f>
        <v>28.34638720353006</v>
      </c>
    </row>
    <row r="26" spans="1:57" x14ac:dyDescent="0.25">
      <c r="A26" s="99">
        <v>23</v>
      </c>
      <c r="B26" s="17"/>
      <c r="C26" s="33" t="s">
        <v>110</v>
      </c>
      <c r="D26" s="20">
        <v>2230</v>
      </c>
      <c r="E26" s="119">
        <f t="shared" si="0"/>
        <v>0.12593660466280299</v>
      </c>
      <c r="F26" s="120">
        <f>E26*(Pesos!$C$7)</f>
        <v>0.62968302331401493</v>
      </c>
      <c r="G26" s="17"/>
      <c r="H26" s="33" t="s">
        <v>110</v>
      </c>
      <c r="I26" s="31">
        <f>'DDemog IBGE 2020'!E24</f>
        <v>3.8752186010492853</v>
      </c>
      <c r="J26" s="119">
        <f t="shared" si="1"/>
        <v>-0.47363241783038129</v>
      </c>
      <c r="K26" s="120">
        <f>J26*(Pesos!$C$8)</f>
        <v>-9.1174240432348395</v>
      </c>
      <c r="L26" s="17"/>
      <c r="M26" s="33" t="s">
        <v>110</v>
      </c>
      <c r="N26" s="33">
        <v>98</v>
      </c>
      <c r="O26" s="33">
        <v>128</v>
      </c>
      <c r="P26" s="33">
        <v>195</v>
      </c>
      <c r="Q26" s="32">
        <f t="shared" si="10"/>
        <v>0.38447488584474887</v>
      </c>
      <c r="R26" s="119">
        <f t="shared" si="2"/>
        <v>4.7406801818651617E-2</v>
      </c>
      <c r="S26" s="120">
        <f>R26*(Pesos!$C$9)</f>
        <v>0.37925441454921294</v>
      </c>
      <c r="T26" s="17"/>
      <c r="U26" s="33" t="s">
        <v>110</v>
      </c>
      <c r="V26" s="20">
        <v>1405</v>
      </c>
      <c r="W26" s="20">
        <v>84</v>
      </c>
      <c r="X26" s="20">
        <v>878</v>
      </c>
      <c r="Y26" s="32">
        <f t="shared" si="11"/>
        <v>2.1616438356164385</v>
      </c>
      <c r="Z26" s="119">
        <f t="shared" si="3"/>
        <v>8.8033472803347321E-2</v>
      </c>
      <c r="AA26" s="120">
        <f>Z26*(Pesos!$C$10)</f>
        <v>0.5282008368200839</v>
      </c>
      <c r="AB26" s="17"/>
      <c r="AC26" s="33" t="s">
        <v>110</v>
      </c>
      <c r="AD26" s="18">
        <v>0</v>
      </c>
      <c r="AE26" s="119">
        <f t="shared" si="4"/>
        <v>0</v>
      </c>
      <c r="AF26" s="120">
        <f>AE26*(Pesos!$C$11)</f>
        <v>0</v>
      </c>
      <c r="AG26" s="17"/>
      <c r="AH26" s="33" t="s">
        <v>110</v>
      </c>
      <c r="AI26" s="20">
        <v>2</v>
      </c>
      <c r="AJ26" s="119">
        <f t="shared" si="5"/>
        <v>0.19716407832545579</v>
      </c>
      <c r="AK26" s="120">
        <f>AJ26*(Pesos!$C$12)</f>
        <v>3.9432815665091159</v>
      </c>
      <c r="AL26" s="17"/>
      <c r="AM26" s="33" t="s">
        <v>110</v>
      </c>
      <c r="AN26" s="20">
        <v>6</v>
      </c>
      <c r="AO26" s="119">
        <f t="shared" si="6"/>
        <v>0.10511159107271417</v>
      </c>
      <c r="AP26" s="120">
        <f>AO26*(Pesos!$C$13)</f>
        <v>2.4175665946724259</v>
      </c>
      <c r="AQ26" s="17"/>
      <c r="AR26" s="33" t="s">
        <v>110</v>
      </c>
      <c r="AS26" s="20">
        <v>32</v>
      </c>
      <c r="AT26" s="119">
        <f t="shared" si="7"/>
        <v>0.12729204697163718</v>
      </c>
      <c r="AU26" s="120">
        <f>AT26*(Pesos!$C$14)</f>
        <v>3.1823011742909295</v>
      </c>
      <c r="AV26" s="17"/>
      <c r="AW26" s="33" t="s">
        <v>110</v>
      </c>
      <c r="AX26" s="20">
        <v>7</v>
      </c>
      <c r="AY26" s="119">
        <f t="shared" si="8"/>
        <v>0.13488187937178303</v>
      </c>
      <c r="AZ26" s="120">
        <f>AY26*(Pesos!$C$15)</f>
        <v>2.2929919493203115</v>
      </c>
      <c r="BA26" s="17"/>
      <c r="BB26" s="33" t="s">
        <v>110</v>
      </c>
      <c r="BC26" s="20">
        <v>11</v>
      </c>
      <c r="BD26" s="119">
        <f t="shared" si="9"/>
        <v>0.88582460011031439</v>
      </c>
      <c r="BE26" s="120">
        <f>BD26*(Pesos!$C$16)</f>
        <v>28.34638720353006</v>
      </c>
    </row>
    <row r="27" spans="1:57" x14ac:dyDescent="0.25">
      <c r="A27" s="99">
        <v>24</v>
      </c>
      <c r="B27" s="17"/>
      <c r="C27" s="33" t="s">
        <v>111</v>
      </c>
      <c r="D27" s="20">
        <v>3602</v>
      </c>
      <c r="E27" s="119">
        <f t="shared" si="0"/>
        <v>0.20341867712798939</v>
      </c>
      <c r="F27" s="120">
        <f>E27*(Pesos!$C$7)</f>
        <v>1.0170933856399469</v>
      </c>
      <c r="G27" s="17"/>
      <c r="H27" s="33" t="s">
        <v>111</v>
      </c>
      <c r="I27" s="31">
        <f>'DDemog IBGE 2020'!E25</f>
        <v>1.4789130843572524</v>
      </c>
      <c r="J27" s="119">
        <f t="shared" si="1"/>
        <v>-0.18075397855373876</v>
      </c>
      <c r="K27" s="120">
        <f>J27*(Pesos!$C$8)</f>
        <v>-3.4795140871594712</v>
      </c>
      <c r="L27" s="17"/>
      <c r="M27" s="33" t="s">
        <v>111</v>
      </c>
      <c r="N27" s="33">
        <v>111</v>
      </c>
      <c r="O27" s="33">
        <v>192</v>
      </c>
      <c r="P27" s="33">
        <v>301</v>
      </c>
      <c r="Q27" s="32">
        <f t="shared" si="10"/>
        <v>0.55159817351598173</v>
      </c>
      <c r="R27" s="119">
        <f t="shared" si="2"/>
        <v>6.8013558903718713E-2</v>
      </c>
      <c r="S27" s="120">
        <f>R27*(Pesos!$C$9)</f>
        <v>0.5441084712297497</v>
      </c>
      <c r="T27" s="17"/>
      <c r="U27" s="33" t="s">
        <v>111</v>
      </c>
      <c r="V27" s="20">
        <v>2175</v>
      </c>
      <c r="W27" s="20">
        <v>180</v>
      </c>
      <c r="X27" s="20">
        <v>1297</v>
      </c>
      <c r="Y27" s="32">
        <f t="shared" si="11"/>
        <v>3.3351598173515984</v>
      </c>
      <c r="Z27" s="119">
        <f t="shared" si="3"/>
        <v>0.13582519758251982</v>
      </c>
      <c r="AA27" s="120">
        <f>Z27*(Pesos!$C$10)</f>
        <v>0.81495118549511891</v>
      </c>
      <c r="AB27" s="17"/>
      <c r="AC27" s="33" t="s">
        <v>111</v>
      </c>
      <c r="AD27" s="18">
        <v>0</v>
      </c>
      <c r="AE27" s="119">
        <f t="shared" si="4"/>
        <v>0</v>
      </c>
      <c r="AF27" s="120">
        <f>AE27*(Pesos!$C$11)</f>
        <v>0</v>
      </c>
      <c r="AG27" s="17"/>
      <c r="AH27" s="33" t="s">
        <v>111</v>
      </c>
      <c r="AI27" s="20">
        <v>4</v>
      </c>
      <c r="AJ27" s="119">
        <f t="shared" si="5"/>
        <v>0.39432815665091159</v>
      </c>
      <c r="AK27" s="120">
        <f>AJ27*(Pesos!$C$12)</f>
        <v>7.8865631330182318</v>
      </c>
      <c r="AL27" s="17"/>
      <c r="AM27" s="33" t="s">
        <v>111</v>
      </c>
      <c r="AN27" s="20">
        <v>31</v>
      </c>
      <c r="AO27" s="119">
        <f t="shared" si="6"/>
        <v>0.54307655387568987</v>
      </c>
      <c r="AP27" s="120">
        <f>AO27*(Pesos!$C$13)</f>
        <v>12.490760739140867</v>
      </c>
      <c r="AQ27" s="17"/>
      <c r="AR27" s="33" t="s">
        <v>111</v>
      </c>
      <c r="AS27" s="20">
        <v>59</v>
      </c>
      <c r="AT27" s="119">
        <f t="shared" si="7"/>
        <v>0.23469471160395608</v>
      </c>
      <c r="AU27" s="120">
        <f>AT27*(Pesos!$C$14)</f>
        <v>5.8673677900989016</v>
      </c>
      <c r="AV27" s="17"/>
      <c r="AW27" s="33" t="s">
        <v>111</v>
      </c>
      <c r="AX27" s="20">
        <v>11</v>
      </c>
      <c r="AY27" s="119">
        <f t="shared" si="8"/>
        <v>0.21195723901280192</v>
      </c>
      <c r="AZ27" s="120">
        <f>AY27*(Pesos!$C$15)</f>
        <v>3.6032730632176326</v>
      </c>
      <c r="BA27" s="17"/>
      <c r="BB27" s="33" t="s">
        <v>111</v>
      </c>
      <c r="BC27" s="20">
        <v>11</v>
      </c>
      <c r="BD27" s="119">
        <f t="shared" si="9"/>
        <v>0.88582460011031439</v>
      </c>
      <c r="BE27" s="120">
        <f>BD27*(Pesos!$C$16)</f>
        <v>28.34638720353006</v>
      </c>
    </row>
    <row r="28" spans="1:57" x14ac:dyDescent="0.25">
      <c r="A28" s="99">
        <v>25</v>
      </c>
      <c r="B28" s="24" t="s">
        <v>24</v>
      </c>
      <c r="C28" s="33" t="s">
        <v>112</v>
      </c>
      <c r="D28" s="20">
        <v>9540</v>
      </c>
      <c r="E28" s="119">
        <f t="shared" si="0"/>
        <v>0.53876018317629615</v>
      </c>
      <c r="F28" s="120">
        <f>E28*(Pesos!$C$7)</f>
        <v>2.6938009158814809</v>
      </c>
      <c r="G28" s="24" t="s">
        <v>24</v>
      </c>
      <c r="H28" s="33" t="s">
        <v>112</v>
      </c>
      <c r="I28" s="31">
        <f>'DDemog IBGE 2020'!E26</f>
        <v>1.5579135270624247</v>
      </c>
      <c r="J28" s="119">
        <f t="shared" si="1"/>
        <v>-0.19040947790492113</v>
      </c>
      <c r="K28" s="120">
        <f>J28*(Pesos!$C$8)</f>
        <v>-3.6653824496697318</v>
      </c>
      <c r="L28" s="24" t="s">
        <v>24</v>
      </c>
      <c r="M28" s="33" t="s">
        <v>112</v>
      </c>
      <c r="N28" s="33">
        <v>605</v>
      </c>
      <c r="O28" s="33">
        <v>7952</v>
      </c>
      <c r="P28" s="33">
        <v>226</v>
      </c>
      <c r="Q28" s="32">
        <f t="shared" si="10"/>
        <v>8.0210045662100455</v>
      </c>
      <c r="R28" s="119">
        <f t="shared" si="2"/>
        <v>0.98901173485324734</v>
      </c>
      <c r="S28" s="120">
        <f>R28*(Pesos!$C$9)</f>
        <v>7.9120938788259787</v>
      </c>
      <c r="T28" s="24" t="s">
        <v>24</v>
      </c>
      <c r="U28" s="33" t="s">
        <v>112</v>
      </c>
      <c r="V28" s="20">
        <v>7412</v>
      </c>
      <c r="W28" s="20">
        <v>3259</v>
      </c>
      <c r="X28" s="20">
        <v>5710</v>
      </c>
      <c r="Y28" s="32">
        <f t="shared" si="11"/>
        <v>14.959817351598174</v>
      </c>
      <c r="Z28" s="119">
        <f t="shared" si="3"/>
        <v>0.60924221292422154</v>
      </c>
      <c r="AA28" s="120">
        <f>Z28*(Pesos!$C$10)</f>
        <v>3.6554532775453294</v>
      </c>
      <c r="AB28" s="24" t="s">
        <v>24</v>
      </c>
      <c r="AC28" s="33" t="s">
        <v>112</v>
      </c>
      <c r="AD28" s="18">
        <v>0</v>
      </c>
      <c r="AE28" s="119">
        <f t="shared" si="4"/>
        <v>0</v>
      </c>
      <c r="AF28" s="120">
        <f>AE28*(Pesos!$C$11)</f>
        <v>0</v>
      </c>
      <c r="AG28" s="24" t="s">
        <v>24</v>
      </c>
      <c r="AH28" s="33" t="s">
        <v>112</v>
      </c>
      <c r="AI28" s="20">
        <v>4</v>
      </c>
      <c r="AJ28" s="119">
        <f t="shared" si="5"/>
        <v>0.39432815665091159</v>
      </c>
      <c r="AK28" s="120">
        <f>AJ28*(Pesos!$C$12)</f>
        <v>7.8865631330182318</v>
      </c>
      <c r="AL28" s="24" t="s">
        <v>24</v>
      </c>
      <c r="AM28" s="33" t="s">
        <v>112</v>
      </c>
      <c r="AN28" s="20">
        <v>26</v>
      </c>
      <c r="AO28" s="119">
        <f t="shared" si="6"/>
        <v>0.45548356131509476</v>
      </c>
      <c r="AP28" s="120">
        <f>AO28*(Pesos!$C$13)</f>
        <v>10.47612191024718</v>
      </c>
      <c r="AQ28" s="24" t="s">
        <v>24</v>
      </c>
      <c r="AR28" s="33" t="s">
        <v>112</v>
      </c>
      <c r="AS28" s="20">
        <v>147</v>
      </c>
      <c r="AT28" s="119">
        <f t="shared" si="7"/>
        <v>0.58474784077595843</v>
      </c>
      <c r="AU28" s="120">
        <f>AT28*(Pesos!$C$14)</f>
        <v>14.618696019398961</v>
      </c>
      <c r="AV28" s="24" t="s">
        <v>24</v>
      </c>
      <c r="AW28" s="33" t="s">
        <v>112</v>
      </c>
      <c r="AX28" s="20">
        <v>30</v>
      </c>
      <c r="AY28" s="119">
        <f t="shared" si="8"/>
        <v>0.5780651973076415</v>
      </c>
      <c r="AZ28" s="120">
        <f>AY28*(Pesos!$C$15)</f>
        <v>9.8271083542299049</v>
      </c>
      <c r="BA28" s="24" t="s">
        <v>24</v>
      </c>
      <c r="BB28" s="33" t="s">
        <v>112</v>
      </c>
      <c r="BC28" s="20">
        <v>11</v>
      </c>
      <c r="BD28" s="119">
        <f t="shared" si="9"/>
        <v>0.88582460011031439</v>
      </c>
      <c r="BE28" s="120">
        <f>BD28*(Pesos!$C$16)</f>
        <v>28.34638720353006</v>
      </c>
    </row>
    <row r="29" spans="1:57" x14ac:dyDescent="0.25">
      <c r="A29" s="99">
        <v>26</v>
      </c>
      <c r="B29" s="24"/>
      <c r="C29" s="33" t="s">
        <v>113</v>
      </c>
      <c r="D29" s="20">
        <v>78306</v>
      </c>
      <c r="E29" s="119">
        <f t="shared" si="0"/>
        <v>4.4222384595181392</v>
      </c>
      <c r="F29" s="120">
        <f>E29*(Pesos!$C$7)</f>
        <v>22.111192297590698</v>
      </c>
      <c r="G29" s="24"/>
      <c r="H29" s="33" t="s">
        <v>113</v>
      </c>
      <c r="I29" s="31">
        <f>('DDemog IBGE 2020'!E27)/2</f>
        <v>24.583027315215396</v>
      </c>
      <c r="J29" s="119">
        <f t="shared" si="1"/>
        <v>-3.0045579007447825</v>
      </c>
      <c r="K29" s="120">
        <f>J29*(Pesos!$C$8)</f>
        <v>-57.837739589337062</v>
      </c>
      <c r="L29" s="24"/>
      <c r="M29" s="33" t="s">
        <v>113</v>
      </c>
      <c r="N29" s="33">
        <v>5298</v>
      </c>
      <c r="O29" s="33">
        <v>5953</v>
      </c>
      <c r="P29" s="33">
        <v>2879</v>
      </c>
      <c r="Q29" s="32">
        <f t="shared" si="10"/>
        <v>12.904109589041097</v>
      </c>
      <c r="R29" s="119">
        <f t="shared" si="2"/>
        <v>1.5911118995191149</v>
      </c>
      <c r="S29" s="120">
        <f>R29*(Pesos!$C$9)</f>
        <v>12.728895196152919</v>
      </c>
      <c r="T29" s="24"/>
      <c r="U29" s="33" t="s">
        <v>113</v>
      </c>
      <c r="V29" s="20">
        <v>48171</v>
      </c>
      <c r="W29" s="20">
        <v>6954</v>
      </c>
      <c r="X29" s="20">
        <v>37659</v>
      </c>
      <c r="Y29" s="32">
        <f t="shared" si="11"/>
        <v>84.734246575342468</v>
      </c>
      <c r="Z29" s="119">
        <f t="shared" si="3"/>
        <v>3.4508228730822887</v>
      </c>
      <c r="AA29" s="120">
        <f>Z29*(Pesos!$C$10)</f>
        <v>20.704937238493734</v>
      </c>
      <c r="AB29" s="24"/>
      <c r="AC29" s="33" t="s">
        <v>113</v>
      </c>
      <c r="AD29" s="18">
        <v>0</v>
      </c>
      <c r="AE29" s="119">
        <f t="shared" si="4"/>
        <v>0</v>
      </c>
      <c r="AF29" s="120">
        <f>AE29*(Pesos!$C$11)</f>
        <v>0</v>
      </c>
      <c r="AG29" s="24"/>
      <c r="AH29" s="33" t="s">
        <v>113</v>
      </c>
      <c r="AI29" s="20">
        <v>37</v>
      </c>
      <c r="AJ29" s="119">
        <f t="shared" si="5"/>
        <v>3.647535449020932</v>
      </c>
      <c r="AK29" s="120">
        <f>AJ29*(Pesos!$C$12)</f>
        <v>72.950708980418639</v>
      </c>
      <c r="AL29" s="24"/>
      <c r="AM29" s="33" t="s">
        <v>113</v>
      </c>
      <c r="AN29" s="20">
        <v>237</v>
      </c>
      <c r="AO29" s="119">
        <f t="shared" si="6"/>
        <v>4.1519078473722102</v>
      </c>
      <c r="AP29" s="120">
        <f>AO29*(Pesos!$C$13)</f>
        <v>95.493880489560837</v>
      </c>
      <c r="AQ29" s="24"/>
      <c r="AR29" s="33" t="s">
        <v>113</v>
      </c>
      <c r="AS29" s="20">
        <v>952</v>
      </c>
      <c r="AT29" s="119">
        <f t="shared" si="7"/>
        <v>3.7869383974062067</v>
      </c>
      <c r="AU29" s="120">
        <f>AT29*(Pesos!$C$14)</f>
        <v>94.673459935155165</v>
      </c>
      <c r="AV29" s="24"/>
      <c r="AW29" s="33" t="s">
        <v>113</v>
      </c>
      <c r="AX29" s="20">
        <v>214</v>
      </c>
      <c r="AY29" s="119">
        <f t="shared" si="8"/>
        <v>4.12353174079451</v>
      </c>
      <c r="AZ29" s="120">
        <f>AY29*(Pesos!$C$15)</f>
        <v>70.100039593506665</v>
      </c>
      <c r="BA29" s="24"/>
      <c r="BB29" s="150" t="s">
        <v>113</v>
      </c>
      <c r="BC29" s="149">
        <v>23</v>
      </c>
      <c r="BD29" s="119">
        <f t="shared" si="9"/>
        <v>1.8521787093215665</v>
      </c>
      <c r="BE29" s="120">
        <f>BD29*(Pesos!$C$16)</f>
        <v>59.269718698290127</v>
      </c>
    </row>
    <row r="30" spans="1:57" x14ac:dyDescent="0.25">
      <c r="A30" s="99">
        <v>27</v>
      </c>
      <c r="B30" s="19" t="s">
        <v>25</v>
      </c>
      <c r="C30" s="33" t="s">
        <v>114</v>
      </c>
      <c r="D30" s="20">
        <v>14041</v>
      </c>
      <c r="E30" s="119">
        <f t="shared" si="0"/>
        <v>0.79294881886565771</v>
      </c>
      <c r="F30" s="120">
        <f>E30*(Pesos!$C$7)</f>
        <v>3.9647440943282888</v>
      </c>
      <c r="G30" s="19" t="s">
        <v>25</v>
      </c>
      <c r="H30" s="33" t="s">
        <v>114</v>
      </c>
      <c r="I30" s="31">
        <f>'DDemog IBGE 2020'!E28</f>
        <v>0.92040990941981637</v>
      </c>
      <c r="J30" s="119">
        <f t="shared" si="1"/>
        <v>-0.11249325926426766</v>
      </c>
      <c r="K30" s="120">
        <f>J30*(Pesos!$C$8)</f>
        <v>-2.1654952408371524</v>
      </c>
      <c r="L30" s="19" t="s">
        <v>25</v>
      </c>
      <c r="M30" s="33" t="s">
        <v>114</v>
      </c>
      <c r="N30" s="33">
        <v>991</v>
      </c>
      <c r="O30" s="33">
        <v>4384</v>
      </c>
      <c r="P30" s="33">
        <v>2933</v>
      </c>
      <c r="Q30" s="32">
        <f t="shared" si="10"/>
        <v>7.5872146118721462</v>
      </c>
      <c r="R30" s="119">
        <f t="shared" si="2"/>
        <v>0.93552425061605138</v>
      </c>
      <c r="S30" s="120">
        <f>R30*(Pesos!$C$9)</f>
        <v>7.484194004928411</v>
      </c>
      <c r="T30" s="19" t="s">
        <v>25</v>
      </c>
      <c r="U30" s="33" t="s">
        <v>114</v>
      </c>
      <c r="V30" s="20">
        <v>11834</v>
      </c>
      <c r="W30" s="20">
        <v>1873</v>
      </c>
      <c r="X30" s="20">
        <v>11862</v>
      </c>
      <c r="Y30" s="32">
        <f t="shared" si="11"/>
        <v>23.350684931506848</v>
      </c>
      <c r="Z30" s="119">
        <f t="shared" si="3"/>
        <v>0.95096234309623462</v>
      </c>
      <c r="AA30" s="120">
        <f>Z30*(Pesos!$C$10)</f>
        <v>5.7057740585774077</v>
      </c>
      <c r="AB30" s="19" t="s">
        <v>25</v>
      </c>
      <c r="AC30" s="33" t="s">
        <v>114</v>
      </c>
      <c r="AD30" s="20">
        <v>2</v>
      </c>
      <c r="AE30" s="119">
        <f t="shared" si="4"/>
        <v>1.9210526315789473</v>
      </c>
      <c r="AF30" s="120">
        <f>AE30*(Pesos!$C$11)</f>
        <v>55.710526315789473</v>
      </c>
      <c r="AG30" s="19" t="s">
        <v>25</v>
      </c>
      <c r="AH30" s="33" t="s">
        <v>114</v>
      </c>
      <c r="AI30" s="20">
        <v>10</v>
      </c>
      <c r="AJ30" s="119">
        <f t="shared" si="5"/>
        <v>0.98582039162727886</v>
      </c>
      <c r="AK30" s="120">
        <f>AJ30*(Pesos!$C$12)</f>
        <v>19.716407832545578</v>
      </c>
      <c r="AL30" s="19" t="s">
        <v>25</v>
      </c>
      <c r="AM30" s="33" t="s">
        <v>114</v>
      </c>
      <c r="AN30" s="20">
        <v>48</v>
      </c>
      <c r="AO30" s="119">
        <f t="shared" si="6"/>
        <v>0.84089272858171338</v>
      </c>
      <c r="AP30" s="120">
        <f>AO30*(Pesos!$C$13)</f>
        <v>19.340532757379407</v>
      </c>
      <c r="AQ30" s="19" t="s">
        <v>25</v>
      </c>
      <c r="AR30" s="33" t="s">
        <v>114</v>
      </c>
      <c r="AS30" s="20">
        <v>261</v>
      </c>
      <c r="AT30" s="119">
        <f t="shared" si="7"/>
        <v>1.0382257581124159</v>
      </c>
      <c r="AU30" s="120">
        <f>AT30*(Pesos!$C$14)</f>
        <v>25.955643952810398</v>
      </c>
      <c r="AV30" s="19" t="s">
        <v>25</v>
      </c>
      <c r="AW30" s="33" t="s">
        <v>114</v>
      </c>
      <c r="AX30" s="20">
        <v>44</v>
      </c>
      <c r="AY30" s="119">
        <f t="shared" si="8"/>
        <v>0.84782895605120767</v>
      </c>
      <c r="AZ30" s="120">
        <f>AY30*(Pesos!$C$15)</f>
        <v>14.413092252870531</v>
      </c>
      <c r="BA30" s="19" t="s">
        <v>25</v>
      </c>
      <c r="BB30" s="33" t="s">
        <v>114</v>
      </c>
      <c r="BC30" s="20">
        <v>13</v>
      </c>
      <c r="BD30" s="119">
        <f t="shared" si="9"/>
        <v>1.0468836183121897</v>
      </c>
      <c r="BE30" s="120">
        <f>BD30*(Pesos!$C$16)</f>
        <v>33.50027578599007</v>
      </c>
    </row>
    <row r="31" spans="1:57" x14ac:dyDescent="0.25">
      <c r="A31" s="99">
        <v>28</v>
      </c>
      <c r="B31" s="19"/>
      <c r="C31" s="33" t="s">
        <v>115</v>
      </c>
      <c r="D31" s="20">
        <v>18104</v>
      </c>
      <c r="E31" s="119">
        <f t="shared" si="0"/>
        <v>1.0224019241324598</v>
      </c>
      <c r="F31" s="120">
        <f>E31*(Pesos!$C$7)</f>
        <v>5.1120096206622989</v>
      </c>
      <c r="G31" s="19"/>
      <c r="H31" s="33" t="s">
        <v>115</v>
      </c>
      <c r="I31" s="31">
        <f>'DDemog IBGE 2020'!E29</f>
        <v>1.4256316926068975</v>
      </c>
      <c r="J31" s="119">
        <f t="shared" si="1"/>
        <v>-0.17424188285073627</v>
      </c>
      <c r="K31" s="120">
        <f>J31*(Pesos!$C$8)</f>
        <v>-3.3541562448766733</v>
      </c>
      <c r="L31" s="19"/>
      <c r="M31" s="33" t="s">
        <v>115</v>
      </c>
      <c r="N31" s="33">
        <v>1047</v>
      </c>
      <c r="O31" s="33">
        <v>1596</v>
      </c>
      <c r="P31" s="33">
        <v>451</v>
      </c>
      <c r="Q31" s="32">
        <f t="shared" si="10"/>
        <v>2.8255707762557076</v>
      </c>
      <c r="R31" s="119">
        <f t="shared" si="2"/>
        <v>0.34840058153659886</v>
      </c>
      <c r="S31" s="120">
        <f>R31*(Pesos!$C$9)</f>
        <v>2.7872046522927909</v>
      </c>
      <c r="T31" s="19"/>
      <c r="U31" s="33" t="s">
        <v>115</v>
      </c>
      <c r="V31" s="20">
        <v>13274</v>
      </c>
      <c r="W31" s="20">
        <v>1680</v>
      </c>
      <c r="X31" s="20">
        <v>16607</v>
      </c>
      <c r="Y31" s="32">
        <f t="shared" si="11"/>
        <v>28.822831050228313</v>
      </c>
      <c r="Z31" s="119">
        <f t="shared" si="3"/>
        <v>1.1738168293816835</v>
      </c>
      <c r="AA31" s="120">
        <f>Z31*(Pesos!$C$10)</f>
        <v>7.0429009762901007</v>
      </c>
      <c r="AB31" s="19"/>
      <c r="AC31" s="33" t="s">
        <v>115</v>
      </c>
      <c r="AD31" s="20">
        <v>3</v>
      </c>
      <c r="AE31" s="119">
        <f t="shared" si="4"/>
        <v>2.8815789473684208</v>
      </c>
      <c r="AF31" s="120">
        <f>AE31*(Pesos!$C$11)</f>
        <v>83.565789473684205</v>
      </c>
      <c r="AG31" s="19"/>
      <c r="AH31" s="33" t="s">
        <v>115</v>
      </c>
      <c r="AI31" s="20">
        <v>25</v>
      </c>
      <c r="AJ31" s="119">
        <f t="shared" si="5"/>
        <v>2.4645509790681972</v>
      </c>
      <c r="AK31" s="120">
        <f>AJ31*(Pesos!$C$12)</f>
        <v>49.29101958136394</v>
      </c>
      <c r="AL31" s="19"/>
      <c r="AM31" s="33" t="s">
        <v>115</v>
      </c>
      <c r="AN31" s="20">
        <v>63</v>
      </c>
      <c r="AO31" s="119">
        <f t="shared" si="6"/>
        <v>1.1036717062634989</v>
      </c>
      <c r="AP31" s="120">
        <f>AO31*(Pesos!$C$13)</f>
        <v>25.384449244060473</v>
      </c>
      <c r="AQ31" s="19"/>
      <c r="AR31" s="33" t="s">
        <v>115</v>
      </c>
      <c r="AS31" s="20">
        <v>348</v>
      </c>
      <c r="AT31" s="119">
        <f t="shared" si="7"/>
        <v>1.3843010108165543</v>
      </c>
      <c r="AU31" s="120">
        <f>AT31*(Pesos!$C$14)</f>
        <v>34.607525270413859</v>
      </c>
      <c r="AV31" s="19"/>
      <c r="AW31" s="33" t="s">
        <v>115</v>
      </c>
      <c r="AX31" s="20">
        <v>61</v>
      </c>
      <c r="AY31" s="119">
        <f t="shared" si="8"/>
        <v>1.1753992345255377</v>
      </c>
      <c r="AZ31" s="120">
        <f>AY31*(Pesos!$C$15)</f>
        <v>19.981786986934143</v>
      </c>
      <c r="BA31" s="19"/>
      <c r="BB31" s="33" t="s">
        <v>115</v>
      </c>
      <c r="BC31" s="20">
        <v>13</v>
      </c>
      <c r="BD31" s="119">
        <f t="shared" si="9"/>
        <v>1.0468836183121897</v>
      </c>
      <c r="BE31" s="120">
        <f>BD31*(Pesos!$C$16)</f>
        <v>33.50027578599007</v>
      </c>
    </row>
    <row r="32" spans="1:57" x14ac:dyDescent="0.25">
      <c r="A32" s="99">
        <v>29</v>
      </c>
      <c r="B32" s="19" t="s">
        <v>26</v>
      </c>
      <c r="C32" s="33" t="s">
        <v>116</v>
      </c>
      <c r="D32" s="20">
        <v>31900</v>
      </c>
      <c r="E32" s="119">
        <f t="shared" si="0"/>
        <v>1.8015146586293342</v>
      </c>
      <c r="F32" s="120">
        <f>E32*(Pesos!$C$7)</f>
        <v>9.0075732931466703</v>
      </c>
      <c r="G32" s="19" t="s">
        <v>26</v>
      </c>
      <c r="H32" s="33" t="s">
        <v>116</v>
      </c>
      <c r="I32" s="31">
        <f>'DDemog IBGE 2020'!E30</f>
        <v>8.0810365068862833</v>
      </c>
      <c r="J32" s="119">
        <f t="shared" si="1"/>
        <v>-0.98767095572254437</v>
      </c>
      <c r="K32" s="120">
        <f>J32*(Pesos!$C$8)</f>
        <v>-19.01266589765898</v>
      </c>
      <c r="L32" s="19" t="s">
        <v>26</v>
      </c>
      <c r="M32" s="33" t="s">
        <v>116</v>
      </c>
      <c r="N32" s="33">
        <v>2447</v>
      </c>
      <c r="O32" s="33">
        <v>2312</v>
      </c>
      <c r="P32" s="33">
        <v>1306</v>
      </c>
      <c r="Q32" s="32">
        <f t="shared" si="10"/>
        <v>5.5388127853881279</v>
      </c>
      <c r="R32" s="119">
        <f t="shared" si="2"/>
        <v>0.68295071978651323</v>
      </c>
      <c r="S32" s="120">
        <f>R32*(Pesos!$C$9)</f>
        <v>5.4636057582921058</v>
      </c>
      <c r="T32" s="19" t="s">
        <v>26</v>
      </c>
      <c r="U32" s="33" t="s">
        <v>116</v>
      </c>
      <c r="V32" s="20">
        <v>21679</v>
      </c>
      <c r="W32" s="20">
        <v>2647</v>
      </c>
      <c r="X32" s="20">
        <v>15004</v>
      </c>
      <c r="Y32" s="32">
        <f t="shared" si="11"/>
        <v>35.917808219178085</v>
      </c>
      <c r="Z32" s="119">
        <f t="shared" si="3"/>
        <v>1.4627615062761514</v>
      </c>
      <c r="AA32" s="120">
        <f>Z32*(Pesos!$C$10)</f>
        <v>8.776569037656909</v>
      </c>
      <c r="AB32" s="19" t="s">
        <v>26</v>
      </c>
      <c r="AC32" s="33" t="s">
        <v>116</v>
      </c>
      <c r="AD32" s="18">
        <v>0</v>
      </c>
      <c r="AE32" s="119">
        <f t="shared" si="4"/>
        <v>0</v>
      </c>
      <c r="AF32" s="120">
        <f>AE32*(Pesos!$C$11)</f>
        <v>0</v>
      </c>
      <c r="AG32" s="19" t="s">
        <v>26</v>
      </c>
      <c r="AH32" s="33" t="s">
        <v>116</v>
      </c>
      <c r="AI32" s="20">
        <v>14</v>
      </c>
      <c r="AJ32" s="119">
        <f t="shared" si="5"/>
        <v>1.3801485482781906</v>
      </c>
      <c r="AK32" s="120">
        <f>AJ32*(Pesos!$C$12)</f>
        <v>27.602970965563813</v>
      </c>
      <c r="AL32" s="19" t="s">
        <v>26</v>
      </c>
      <c r="AM32" s="33" t="s">
        <v>116</v>
      </c>
      <c r="AN32" s="20">
        <v>88</v>
      </c>
      <c r="AO32" s="119">
        <f t="shared" si="6"/>
        <v>1.5416366690664747</v>
      </c>
      <c r="AP32" s="120">
        <f>AO32*(Pesos!$C$13)</f>
        <v>35.457643388528915</v>
      </c>
      <c r="AQ32" s="19" t="s">
        <v>26</v>
      </c>
      <c r="AR32" s="33" t="s">
        <v>116</v>
      </c>
      <c r="AS32" s="20">
        <v>458</v>
      </c>
      <c r="AT32" s="119">
        <f t="shared" si="7"/>
        <v>1.8218674222815574</v>
      </c>
      <c r="AU32" s="120">
        <f>AT32*(Pesos!$C$14)</f>
        <v>45.546685557038934</v>
      </c>
      <c r="AV32" s="19" t="s">
        <v>26</v>
      </c>
      <c r="AW32" s="33" t="s">
        <v>116</v>
      </c>
      <c r="AX32" s="20">
        <v>92</v>
      </c>
      <c r="AY32" s="119">
        <f t="shared" si="8"/>
        <v>1.7727332717434339</v>
      </c>
      <c r="AZ32" s="120">
        <f>AY32*(Pesos!$C$15)</f>
        <v>30.136465619638376</v>
      </c>
      <c r="BA32" s="19" t="s">
        <v>26</v>
      </c>
      <c r="BB32" s="33" t="s">
        <v>116</v>
      </c>
      <c r="BC32" s="20">
        <v>15</v>
      </c>
      <c r="BD32" s="119">
        <f t="shared" si="9"/>
        <v>1.2079426365140651</v>
      </c>
      <c r="BE32" s="120">
        <f>BD32*(Pesos!$C$16)</f>
        <v>38.654164368450083</v>
      </c>
    </row>
    <row r="33" spans="1:57" x14ac:dyDescent="0.25">
      <c r="A33" s="99">
        <v>30</v>
      </c>
      <c r="B33" s="19"/>
      <c r="C33" s="33" t="s">
        <v>117</v>
      </c>
      <c r="D33" s="20">
        <v>6779</v>
      </c>
      <c r="E33" s="119">
        <f t="shared" si="0"/>
        <v>0.38283598341217107</v>
      </c>
      <c r="F33" s="120">
        <f>E33*(Pesos!$C$7)</f>
        <v>1.9141799170608553</v>
      </c>
      <c r="G33" s="19"/>
      <c r="H33" s="33" t="s">
        <v>117</v>
      </c>
      <c r="I33" s="31">
        <f>'DDemog IBGE 2020'!E31</f>
        <v>3.6843314986184321</v>
      </c>
      <c r="J33" s="119">
        <f t="shared" si="1"/>
        <v>-0.45030203852417117</v>
      </c>
      <c r="K33" s="120">
        <f>J33*(Pesos!$C$8)</f>
        <v>-8.668314241590295</v>
      </c>
      <c r="L33" s="19"/>
      <c r="M33" s="33" t="s">
        <v>117</v>
      </c>
      <c r="N33" s="33">
        <v>267</v>
      </c>
      <c r="O33" s="33">
        <v>5439</v>
      </c>
      <c r="P33" s="33">
        <v>313</v>
      </c>
      <c r="Q33" s="32">
        <f t="shared" si="10"/>
        <v>5.496803652968036</v>
      </c>
      <c r="R33" s="119">
        <f t="shared" si="2"/>
        <v>0.67777087920775314</v>
      </c>
      <c r="S33" s="120">
        <f>R33*(Pesos!$C$9)</f>
        <v>5.4221670336620251</v>
      </c>
      <c r="T33" s="19"/>
      <c r="U33" s="33" t="s">
        <v>117</v>
      </c>
      <c r="V33" s="20">
        <v>4735</v>
      </c>
      <c r="W33" s="20">
        <v>2437</v>
      </c>
      <c r="X33" s="20">
        <v>4259</v>
      </c>
      <c r="Y33" s="32">
        <f t="shared" si="11"/>
        <v>10.439269406392695</v>
      </c>
      <c r="Z33" s="119">
        <f t="shared" si="3"/>
        <v>0.42514179451417966</v>
      </c>
      <c r="AA33" s="120">
        <f>Z33*(Pesos!$C$10)</f>
        <v>2.5508507670850777</v>
      </c>
      <c r="AB33" s="19"/>
      <c r="AC33" s="33" t="s">
        <v>117</v>
      </c>
      <c r="AD33" s="18">
        <v>0</v>
      </c>
      <c r="AE33" s="119">
        <f t="shared" si="4"/>
        <v>0</v>
      </c>
      <c r="AF33" s="120">
        <f>AE33*(Pesos!$C$11)</f>
        <v>0</v>
      </c>
      <c r="AG33" s="19"/>
      <c r="AH33" s="33" t="s">
        <v>117</v>
      </c>
      <c r="AI33" s="20">
        <v>5</v>
      </c>
      <c r="AJ33" s="119">
        <f t="shared" si="5"/>
        <v>0.49291019581363943</v>
      </c>
      <c r="AK33" s="120">
        <f>AJ33*(Pesos!$C$12)</f>
        <v>9.8582039162727888</v>
      </c>
      <c r="AL33" s="19"/>
      <c r="AM33" s="33" t="s">
        <v>117</v>
      </c>
      <c r="AN33" s="20">
        <v>25</v>
      </c>
      <c r="AO33" s="119">
        <f t="shared" si="6"/>
        <v>0.43796496280297575</v>
      </c>
      <c r="AP33" s="120">
        <f>AO33*(Pesos!$C$13)</f>
        <v>10.073194144468442</v>
      </c>
      <c r="AQ33" s="19"/>
      <c r="AR33" s="33" t="s">
        <v>117</v>
      </c>
      <c r="AS33" s="20">
        <v>110</v>
      </c>
      <c r="AT33" s="119">
        <f t="shared" si="7"/>
        <v>0.43756641146500286</v>
      </c>
      <c r="AU33" s="120">
        <f>AT33*(Pesos!$C$14)</f>
        <v>10.939160286625071</v>
      </c>
      <c r="AV33" s="19"/>
      <c r="AW33" s="33" t="s">
        <v>117</v>
      </c>
      <c r="AX33" s="20">
        <v>18</v>
      </c>
      <c r="AY33" s="119">
        <f t="shared" si="8"/>
        <v>0.34683911838458492</v>
      </c>
      <c r="AZ33" s="120">
        <f>AY33*(Pesos!$C$15)</f>
        <v>5.8962650125379437</v>
      </c>
      <c r="BA33" s="19"/>
      <c r="BB33" s="33" t="s">
        <v>117</v>
      </c>
      <c r="BC33" s="20">
        <v>11</v>
      </c>
      <c r="BD33" s="119">
        <f t="shared" si="9"/>
        <v>0.88582460011031439</v>
      </c>
      <c r="BE33" s="120">
        <f>BD33*(Pesos!$C$16)</f>
        <v>28.34638720353006</v>
      </c>
    </row>
    <row r="34" spans="1:57" x14ac:dyDescent="0.25">
      <c r="A34" s="99">
        <v>31</v>
      </c>
      <c r="B34" s="19" t="s">
        <v>27</v>
      </c>
      <c r="C34" s="33" t="s">
        <v>118</v>
      </c>
      <c r="D34" s="20">
        <v>24777</v>
      </c>
      <c r="E34" s="119">
        <f t="shared" si="0"/>
        <v>1.3992516832871165</v>
      </c>
      <c r="F34" s="120">
        <f>E34*(Pesos!$C$7)</f>
        <v>6.9962584164355821</v>
      </c>
      <c r="G34" s="19" t="s">
        <v>27</v>
      </c>
      <c r="H34" s="33" t="s">
        <v>118</v>
      </c>
      <c r="I34" s="31">
        <f>'DDemog IBGE 2020'!E32</f>
        <v>5.9072784657639863</v>
      </c>
      <c r="J34" s="119">
        <f t="shared" si="1"/>
        <v>-0.72199245270436252</v>
      </c>
      <c r="K34" s="120">
        <f>J34*(Pesos!$C$8)</f>
        <v>-13.898354714558979</v>
      </c>
      <c r="L34" s="19" t="s">
        <v>27</v>
      </c>
      <c r="M34" s="33" t="s">
        <v>118</v>
      </c>
      <c r="N34" s="33">
        <v>2243</v>
      </c>
      <c r="O34" s="33">
        <v>18922</v>
      </c>
      <c r="P34" s="33">
        <v>1003</v>
      </c>
      <c r="Q34" s="32">
        <f t="shared" si="10"/>
        <v>20.24474885844749</v>
      </c>
      <c r="R34" s="119">
        <f t="shared" si="2"/>
        <v>2.4962327380424445</v>
      </c>
      <c r="S34" s="120">
        <f>R34*(Pesos!$C$9)</f>
        <v>19.969861904339556</v>
      </c>
      <c r="T34" s="19" t="s">
        <v>27</v>
      </c>
      <c r="U34" s="33" t="s">
        <v>118</v>
      </c>
      <c r="V34" s="20">
        <v>17761</v>
      </c>
      <c r="W34" s="20">
        <v>8878</v>
      </c>
      <c r="X34" s="20">
        <v>15152</v>
      </c>
      <c r="Y34" s="32">
        <f t="shared" si="11"/>
        <v>38.165296803652971</v>
      </c>
      <c r="Z34" s="119">
        <f t="shared" si="3"/>
        <v>1.5542910274291035</v>
      </c>
      <c r="AA34" s="120">
        <f>Z34*(Pesos!$C$10)</f>
        <v>9.3257461645746211</v>
      </c>
      <c r="AB34" s="19" t="s">
        <v>27</v>
      </c>
      <c r="AC34" s="33" t="s">
        <v>118</v>
      </c>
      <c r="AD34" s="18">
        <v>0</v>
      </c>
      <c r="AE34" s="119">
        <f t="shared" si="4"/>
        <v>0</v>
      </c>
      <c r="AF34" s="120">
        <f>AE34*(Pesos!$C$11)</f>
        <v>0</v>
      </c>
      <c r="AG34" s="19" t="s">
        <v>27</v>
      </c>
      <c r="AH34" s="33" t="s">
        <v>118</v>
      </c>
      <c r="AI34" s="20">
        <v>19</v>
      </c>
      <c r="AJ34" s="119">
        <f t="shared" si="5"/>
        <v>1.8730587440918298</v>
      </c>
      <c r="AK34" s="120">
        <f>AJ34*(Pesos!$C$12)</f>
        <v>37.461174881836598</v>
      </c>
      <c r="AL34" s="19" t="s">
        <v>27</v>
      </c>
      <c r="AM34" s="33" t="s">
        <v>118</v>
      </c>
      <c r="AN34" s="20">
        <v>83</v>
      </c>
      <c r="AO34" s="119">
        <f t="shared" si="6"/>
        <v>1.4540436765058795</v>
      </c>
      <c r="AP34" s="120">
        <f>AO34*(Pesos!$C$13)</f>
        <v>33.443004559635227</v>
      </c>
      <c r="AQ34" s="19" t="s">
        <v>27</v>
      </c>
      <c r="AR34" s="33" t="s">
        <v>118</v>
      </c>
      <c r="AS34" s="20">
        <v>395</v>
      </c>
      <c r="AT34" s="119">
        <f t="shared" si="7"/>
        <v>1.5712612048061467</v>
      </c>
      <c r="AU34" s="120">
        <f>AT34*(Pesos!$C$14)</f>
        <v>39.281530120153668</v>
      </c>
      <c r="AV34" s="19" t="s">
        <v>27</v>
      </c>
      <c r="AW34" s="33" t="s">
        <v>118</v>
      </c>
      <c r="AX34" s="20">
        <v>76</v>
      </c>
      <c r="AY34" s="119">
        <f t="shared" si="8"/>
        <v>1.4644318331793587</v>
      </c>
      <c r="AZ34" s="120">
        <f>AY34*(Pesos!$C$15)</f>
        <v>24.895341164049096</v>
      </c>
      <c r="BA34" s="19" t="s">
        <v>27</v>
      </c>
      <c r="BB34" s="33" t="s">
        <v>118</v>
      </c>
      <c r="BC34" s="20">
        <v>15</v>
      </c>
      <c r="BD34" s="119">
        <f t="shared" si="9"/>
        <v>1.2079426365140651</v>
      </c>
      <c r="BE34" s="120">
        <f>BD34*(Pesos!$C$16)</f>
        <v>38.654164368450083</v>
      </c>
    </row>
    <row r="35" spans="1:57" x14ac:dyDescent="0.25">
      <c r="A35" s="99">
        <v>32</v>
      </c>
      <c r="B35" s="19"/>
      <c r="C35" s="33" t="s">
        <v>119</v>
      </c>
      <c r="D35" s="20">
        <v>5679</v>
      </c>
      <c r="E35" s="119">
        <f t="shared" si="0"/>
        <v>0.3207147882870216</v>
      </c>
      <c r="F35" s="120">
        <f>E35*(Pesos!$C$7)</f>
        <v>1.603573941435108</v>
      </c>
      <c r="G35" s="19"/>
      <c r="H35" s="33" t="s">
        <v>119</v>
      </c>
      <c r="I35" s="31">
        <f>'DDemog IBGE 2020'!E33</f>
        <v>7.4962024163157066</v>
      </c>
      <c r="J35" s="119">
        <f t="shared" si="1"/>
        <v>-0.91619205017859062</v>
      </c>
      <c r="K35" s="120">
        <f>J35*(Pesos!$C$8)</f>
        <v>-17.636696965937869</v>
      </c>
      <c r="L35" s="19"/>
      <c r="M35" s="33" t="s">
        <v>119</v>
      </c>
      <c r="N35" s="33">
        <v>221</v>
      </c>
      <c r="O35" s="33">
        <v>4747</v>
      </c>
      <c r="P35" s="33">
        <v>123</v>
      </c>
      <c r="Q35" s="32">
        <f t="shared" si="10"/>
        <v>4.6493150684931512</v>
      </c>
      <c r="R35" s="119">
        <f t="shared" si="2"/>
        <v>0.57327322579276818</v>
      </c>
      <c r="S35" s="120">
        <f>R35*(Pesos!$C$9)</f>
        <v>4.5861858063421455</v>
      </c>
      <c r="T35" s="19"/>
      <c r="U35" s="33" t="s">
        <v>119</v>
      </c>
      <c r="V35" s="20">
        <v>3830</v>
      </c>
      <c r="W35" s="20">
        <v>945</v>
      </c>
      <c r="X35" s="20">
        <v>4012</v>
      </c>
      <c r="Y35" s="32">
        <f t="shared" si="11"/>
        <v>8.0246575342465771</v>
      </c>
      <c r="Z35" s="119">
        <f t="shared" si="3"/>
        <v>0.32680613668061381</v>
      </c>
      <c r="AA35" s="120">
        <f>Z35*(Pesos!$C$10)</f>
        <v>1.9608368200836828</v>
      </c>
      <c r="AB35" s="19"/>
      <c r="AC35" s="33" t="s">
        <v>119</v>
      </c>
      <c r="AD35" s="20">
        <v>0</v>
      </c>
      <c r="AE35" s="119">
        <f t="shared" si="4"/>
        <v>0</v>
      </c>
      <c r="AF35" s="120">
        <f>AE35*(Pesos!$C$11)</f>
        <v>0</v>
      </c>
      <c r="AG35" s="19"/>
      <c r="AH35" s="33" t="s">
        <v>119</v>
      </c>
      <c r="AI35" s="20">
        <v>4</v>
      </c>
      <c r="AJ35" s="119">
        <f t="shared" si="5"/>
        <v>0.39432815665091159</v>
      </c>
      <c r="AK35" s="120">
        <f>AJ35*(Pesos!$C$12)</f>
        <v>7.8865631330182318</v>
      </c>
      <c r="AL35" s="19"/>
      <c r="AM35" s="33" t="s">
        <v>119</v>
      </c>
      <c r="AN35" s="20">
        <v>21</v>
      </c>
      <c r="AO35" s="119">
        <f t="shared" si="6"/>
        <v>0.3678905687544996</v>
      </c>
      <c r="AP35" s="120">
        <f>AO35*(Pesos!$C$13)</f>
        <v>8.4614830813534905</v>
      </c>
      <c r="AQ35" s="19"/>
      <c r="AR35" s="33" t="s">
        <v>119</v>
      </c>
      <c r="AS35" s="20">
        <v>91</v>
      </c>
      <c r="AT35" s="119">
        <f t="shared" si="7"/>
        <v>0.36198675857559326</v>
      </c>
      <c r="AU35" s="120">
        <f>AT35*(Pesos!$C$14)</f>
        <v>9.0496689643898307</v>
      </c>
      <c r="AV35" s="19"/>
      <c r="AW35" s="33" t="s">
        <v>119</v>
      </c>
      <c r="AX35" s="20">
        <v>20</v>
      </c>
      <c r="AY35" s="119">
        <f t="shared" si="8"/>
        <v>0.38537679820509435</v>
      </c>
      <c r="AZ35" s="120">
        <f>AY35*(Pesos!$C$15)</f>
        <v>6.5514055694866036</v>
      </c>
      <c r="BA35" s="19"/>
      <c r="BB35" s="33" t="s">
        <v>119</v>
      </c>
      <c r="BC35" s="20">
        <v>11</v>
      </c>
      <c r="BD35" s="119">
        <f t="shared" si="9"/>
        <v>0.88582460011031439</v>
      </c>
      <c r="BE35" s="120">
        <f>BD35*(Pesos!$C$16)</f>
        <v>28.34638720353006</v>
      </c>
    </row>
    <row r="36" spans="1:57" x14ac:dyDescent="0.25">
      <c r="A36" s="99">
        <v>33</v>
      </c>
      <c r="B36" s="19"/>
      <c r="C36" s="33" t="s">
        <v>120</v>
      </c>
      <c r="D36" s="20">
        <v>3154</v>
      </c>
      <c r="E36" s="119">
        <f t="shared" ref="E36:E67" si="12">(D36/(SUM(D$4:D$149)))*146</f>
        <v>0.17811840856792852</v>
      </c>
      <c r="F36" s="120">
        <f>E36*(Pesos!$C$7)</f>
        <v>0.89059204283964255</v>
      </c>
      <c r="G36" s="19"/>
      <c r="H36" s="33" t="s">
        <v>120</v>
      </c>
      <c r="I36" s="31">
        <f>'DDemog IBGE 2020'!E34</f>
        <v>1.4065247691602945</v>
      </c>
      <c r="J36" s="119">
        <f t="shared" ref="J36:J67" si="13">((I36/(SUM(I$4:I$149)))*146)*(-1)</f>
        <v>-0.17190661888733968</v>
      </c>
      <c r="K36" s="120">
        <f>J36*(Pesos!$C$8)</f>
        <v>-3.3092024135812887</v>
      </c>
      <c r="L36" s="19"/>
      <c r="M36" s="33" t="s">
        <v>120</v>
      </c>
      <c r="N36" s="33">
        <v>130</v>
      </c>
      <c r="O36" s="33">
        <v>180</v>
      </c>
      <c r="P36" s="33">
        <v>76</v>
      </c>
      <c r="Q36" s="32">
        <f t="shared" si="10"/>
        <v>0.35251141552511411</v>
      </c>
      <c r="R36" s="119">
        <f t="shared" ref="R36:R67" si="14">(Q36/(SUM(Q$4:Q$149)))*146</f>
        <v>4.3465618769595066E-2</v>
      </c>
      <c r="S36" s="120">
        <f>R36*(Pesos!$C$9)</f>
        <v>0.34772495015676053</v>
      </c>
      <c r="T36" s="19"/>
      <c r="U36" s="33" t="s">
        <v>120</v>
      </c>
      <c r="V36" s="20">
        <v>2306</v>
      </c>
      <c r="W36" s="20">
        <v>192</v>
      </c>
      <c r="X36" s="20">
        <v>2385</v>
      </c>
      <c r="Y36" s="32">
        <f t="shared" si="11"/>
        <v>4.4593607305936072</v>
      </c>
      <c r="Z36" s="119">
        <f t="shared" ref="Z36:Z67" si="15">(Y36/(SUM(Y$4:Y$149)))*146</f>
        <v>0.18160855416085547</v>
      </c>
      <c r="AA36" s="120">
        <f>Z36*(Pesos!$C$10)</f>
        <v>1.089651324965133</v>
      </c>
      <c r="AB36" s="19"/>
      <c r="AC36" s="33" t="s">
        <v>120</v>
      </c>
      <c r="AD36" s="20">
        <v>3</v>
      </c>
      <c r="AE36" s="119">
        <f t="shared" ref="AE36:AE67" si="16">(AD36/(SUM(AD$4:AD$149)))*146</f>
        <v>2.8815789473684208</v>
      </c>
      <c r="AF36" s="120">
        <f>AE36*(Pesos!$C$11)</f>
        <v>83.565789473684205</v>
      </c>
      <c r="AG36" s="19"/>
      <c r="AH36" s="33" t="s">
        <v>120</v>
      </c>
      <c r="AI36" s="20">
        <v>5</v>
      </c>
      <c r="AJ36" s="119">
        <f t="shared" ref="AJ36:AJ67" si="17">(AI36/(SUM(AI$4:AI$149)))*146</f>
        <v>0.49291019581363943</v>
      </c>
      <c r="AK36" s="120">
        <f>AJ36*(Pesos!$C$12)</f>
        <v>9.8582039162727888</v>
      </c>
      <c r="AL36" s="19"/>
      <c r="AM36" s="33" t="s">
        <v>120</v>
      </c>
      <c r="AN36" s="20">
        <v>15</v>
      </c>
      <c r="AO36" s="119">
        <f t="shared" ref="AO36:AO67" si="18">(AN36/(SUM(AN$4:AN$149)))*146</f>
        <v>0.26277897768178549</v>
      </c>
      <c r="AP36" s="120">
        <f>AO36*(Pesos!$C$13)</f>
        <v>6.0439164866810664</v>
      </c>
      <c r="AQ36" s="19"/>
      <c r="AR36" s="33" t="s">
        <v>120</v>
      </c>
      <c r="AS36" s="20">
        <v>76</v>
      </c>
      <c r="AT36" s="119">
        <f t="shared" ref="AT36:AT67" si="19">(AS36/(SUM(AS$4:AS$149)))*146</f>
        <v>0.30231861155763834</v>
      </c>
      <c r="AU36" s="120">
        <f>AT36*(Pesos!$C$14)</f>
        <v>7.5579652889409585</v>
      </c>
      <c r="AV36" s="19"/>
      <c r="AW36" s="33" t="s">
        <v>120</v>
      </c>
      <c r="AX36" s="20">
        <v>12</v>
      </c>
      <c r="AY36" s="119">
        <f t="shared" ref="AY36:AY67" si="20">(AX36/(SUM(AX$4:AX$149)))*146</f>
        <v>0.2312260789230566</v>
      </c>
      <c r="AZ36" s="120">
        <f>AY36*(Pesos!$C$15)</f>
        <v>3.9308433416919621</v>
      </c>
      <c r="BA36" s="19"/>
      <c r="BB36" s="33" t="s">
        <v>120</v>
      </c>
      <c r="BC36" s="20">
        <v>11</v>
      </c>
      <c r="BD36" s="119">
        <f t="shared" si="9"/>
        <v>0.88582460011031439</v>
      </c>
      <c r="BE36" s="120">
        <f>BD36*(Pesos!$C$16)</f>
        <v>28.34638720353006</v>
      </c>
    </row>
    <row r="37" spans="1:57" x14ac:dyDescent="0.25">
      <c r="A37" s="99">
        <v>34</v>
      </c>
      <c r="B37" s="19" t="s">
        <v>28</v>
      </c>
      <c r="C37" s="33" t="s">
        <v>121</v>
      </c>
      <c r="D37" s="20">
        <v>21406</v>
      </c>
      <c r="E37" s="119">
        <f t="shared" si="12"/>
        <v>1.2088784571354083</v>
      </c>
      <c r="F37" s="120">
        <f>E37*(Pesos!$C$7)</f>
        <v>6.0443922856770413</v>
      </c>
      <c r="G37" s="19" t="s">
        <v>28</v>
      </c>
      <c r="H37" s="33" t="s">
        <v>121</v>
      </c>
      <c r="I37" s="31">
        <f>'DDemog IBGE 2020'!E35</f>
        <v>11.608664396171609</v>
      </c>
      <c r="J37" s="119">
        <f t="shared" si="13"/>
        <v>-1.4188205496978867</v>
      </c>
      <c r="K37" s="120">
        <f>J37*(Pesos!$C$8)</f>
        <v>-27.312295581684321</v>
      </c>
      <c r="L37" s="19" t="s">
        <v>28</v>
      </c>
      <c r="M37" s="33" t="s">
        <v>121</v>
      </c>
      <c r="N37" s="33">
        <v>1327</v>
      </c>
      <c r="O37" s="33">
        <v>1046</v>
      </c>
      <c r="P37" s="33">
        <v>519</v>
      </c>
      <c r="Q37" s="32">
        <f t="shared" si="10"/>
        <v>2.6410958904109587</v>
      </c>
      <c r="R37" s="119">
        <f t="shared" si="14"/>
        <v>0.32565432508204389</v>
      </c>
      <c r="S37" s="120">
        <f>R37*(Pesos!$C$9)</f>
        <v>2.6052346006563512</v>
      </c>
      <c r="T37" s="19" t="s">
        <v>28</v>
      </c>
      <c r="U37" s="33" t="s">
        <v>121</v>
      </c>
      <c r="V37" s="20">
        <v>11380</v>
      </c>
      <c r="W37" s="20">
        <v>1338</v>
      </c>
      <c r="X37" s="20">
        <v>13464</v>
      </c>
      <c r="Y37" s="32">
        <f t="shared" si="11"/>
        <v>23.910502283105021</v>
      </c>
      <c r="Z37" s="119">
        <f t="shared" si="15"/>
        <v>0.97376104137610453</v>
      </c>
      <c r="AA37" s="120">
        <f>Z37*(Pesos!$C$10)</f>
        <v>5.8425662482566274</v>
      </c>
      <c r="AB37" s="19" t="s">
        <v>28</v>
      </c>
      <c r="AC37" s="33" t="s">
        <v>121</v>
      </c>
      <c r="AD37" s="18">
        <v>0</v>
      </c>
      <c r="AE37" s="119">
        <f t="shared" si="16"/>
        <v>0</v>
      </c>
      <c r="AF37" s="120">
        <f>AE37*(Pesos!$C$11)</f>
        <v>0</v>
      </c>
      <c r="AG37" s="19" t="s">
        <v>28</v>
      </c>
      <c r="AH37" s="33" t="s">
        <v>121</v>
      </c>
      <c r="AI37" s="20">
        <v>8</v>
      </c>
      <c r="AJ37" s="119">
        <f t="shared" si="17"/>
        <v>0.78865631330182318</v>
      </c>
      <c r="AK37" s="120">
        <f>AJ37*(Pesos!$C$12)</f>
        <v>15.773126266036464</v>
      </c>
      <c r="AL37" s="19" t="s">
        <v>28</v>
      </c>
      <c r="AM37" s="33" t="s">
        <v>121</v>
      </c>
      <c r="AN37" s="20">
        <v>60</v>
      </c>
      <c r="AO37" s="119">
        <f t="shared" si="18"/>
        <v>1.0511159107271419</v>
      </c>
      <c r="AP37" s="120">
        <f>AO37*(Pesos!$C$13)</f>
        <v>24.175665946724266</v>
      </c>
      <c r="AQ37" s="19" t="s">
        <v>28</v>
      </c>
      <c r="AR37" s="33" t="s">
        <v>121</v>
      </c>
      <c r="AS37" s="20">
        <v>278</v>
      </c>
      <c r="AT37" s="119">
        <f t="shared" si="19"/>
        <v>1.1058496580660981</v>
      </c>
      <c r="AU37" s="120">
        <f>AT37*(Pesos!$C$14)</f>
        <v>27.646241451652454</v>
      </c>
      <c r="AV37" s="19" t="s">
        <v>28</v>
      </c>
      <c r="AW37" s="33" t="s">
        <v>121</v>
      </c>
      <c r="AX37" s="20">
        <v>64</v>
      </c>
      <c r="AY37" s="119">
        <f t="shared" si="20"/>
        <v>1.233205754256302</v>
      </c>
      <c r="AZ37" s="120">
        <f>AY37*(Pesos!$C$15)</f>
        <v>20.964497822357135</v>
      </c>
      <c r="BA37" s="19" t="s">
        <v>28</v>
      </c>
      <c r="BB37" s="33" t="s">
        <v>121</v>
      </c>
      <c r="BC37" s="20">
        <v>13</v>
      </c>
      <c r="BD37" s="119">
        <f t="shared" si="9"/>
        <v>1.0468836183121897</v>
      </c>
      <c r="BE37" s="120">
        <f>BD37*(Pesos!$C$16)</f>
        <v>33.50027578599007</v>
      </c>
    </row>
    <row r="38" spans="1:57" x14ac:dyDescent="0.25">
      <c r="A38" s="99">
        <v>35</v>
      </c>
      <c r="B38" s="19"/>
      <c r="C38" s="33" t="s">
        <v>122</v>
      </c>
      <c r="D38" s="20">
        <v>9597</v>
      </c>
      <c r="E38" s="119">
        <f t="shared" si="12"/>
        <v>0.54197919056005395</v>
      </c>
      <c r="F38" s="120">
        <f>E38*(Pesos!$C$7)</f>
        <v>2.7098959528002697</v>
      </c>
      <c r="G38" s="19"/>
      <c r="H38" s="33" t="s">
        <v>122</v>
      </c>
      <c r="I38" s="31">
        <f>'DDemog IBGE 2020'!E36</f>
        <v>4.1124718362282424</v>
      </c>
      <c r="J38" s="119">
        <f t="shared" si="13"/>
        <v>-0.50262970417326347</v>
      </c>
      <c r="K38" s="120">
        <f>J38*(Pesos!$C$8)</f>
        <v>-9.6756218053353216</v>
      </c>
      <c r="L38" s="19"/>
      <c r="M38" s="33" t="s">
        <v>122</v>
      </c>
      <c r="N38" s="33">
        <v>361</v>
      </c>
      <c r="O38" s="33">
        <v>7837</v>
      </c>
      <c r="P38" s="33">
        <v>206</v>
      </c>
      <c r="Q38" s="32">
        <f t="shared" si="10"/>
        <v>7.6748858447488582</v>
      </c>
      <c r="R38" s="119">
        <f t="shared" si="14"/>
        <v>0.94633435269346355</v>
      </c>
      <c r="S38" s="120">
        <f>R38*(Pesos!$C$9)</f>
        <v>7.5706748215477084</v>
      </c>
      <c r="T38" s="19"/>
      <c r="U38" s="33" t="s">
        <v>122</v>
      </c>
      <c r="V38" s="20">
        <v>6414</v>
      </c>
      <c r="W38" s="20">
        <v>3531</v>
      </c>
      <c r="X38" s="20">
        <v>5902</v>
      </c>
      <c r="Y38" s="32">
        <f t="shared" si="11"/>
        <v>14.472146118721462</v>
      </c>
      <c r="Z38" s="119">
        <f t="shared" si="15"/>
        <v>0.58938168293816851</v>
      </c>
      <c r="AA38" s="120">
        <f>Z38*(Pesos!$C$10)</f>
        <v>3.5362900976290108</v>
      </c>
      <c r="AB38" s="19"/>
      <c r="AC38" s="33" t="s">
        <v>122</v>
      </c>
      <c r="AD38" s="18">
        <v>0</v>
      </c>
      <c r="AE38" s="119">
        <f t="shared" si="16"/>
        <v>0</v>
      </c>
      <c r="AF38" s="120">
        <f>AE38*(Pesos!$C$11)</f>
        <v>0</v>
      </c>
      <c r="AG38" s="19"/>
      <c r="AH38" s="33" t="s">
        <v>122</v>
      </c>
      <c r="AI38" s="20">
        <v>7</v>
      </c>
      <c r="AJ38" s="119">
        <f t="shared" si="17"/>
        <v>0.69007427413909528</v>
      </c>
      <c r="AK38" s="120">
        <f>AJ38*(Pesos!$C$12)</f>
        <v>13.801485482781906</v>
      </c>
      <c r="AL38" s="19"/>
      <c r="AM38" s="33" t="s">
        <v>122</v>
      </c>
      <c r="AN38" s="20">
        <v>34</v>
      </c>
      <c r="AO38" s="119">
        <f t="shared" si="18"/>
        <v>0.59563234941204701</v>
      </c>
      <c r="AP38" s="120">
        <f>AO38*(Pesos!$C$13)</f>
        <v>13.699544036477082</v>
      </c>
      <c r="AQ38" s="19"/>
      <c r="AR38" s="33" t="s">
        <v>122</v>
      </c>
      <c r="AS38" s="20">
        <v>123</v>
      </c>
      <c r="AT38" s="119">
        <f t="shared" si="19"/>
        <v>0.48927880554723047</v>
      </c>
      <c r="AU38" s="120">
        <f>AT38*(Pesos!$C$14)</f>
        <v>12.231970138680762</v>
      </c>
      <c r="AV38" s="19"/>
      <c r="AW38" s="33" t="s">
        <v>122</v>
      </c>
      <c r="AX38" s="20">
        <v>27</v>
      </c>
      <c r="AY38" s="119">
        <f t="shared" si="20"/>
        <v>0.52025867757687738</v>
      </c>
      <c r="AZ38" s="120">
        <f>AY38*(Pesos!$C$15)</f>
        <v>8.8443975188069146</v>
      </c>
      <c r="BA38" s="19"/>
      <c r="BB38" s="33" t="s">
        <v>122</v>
      </c>
      <c r="BC38" s="20">
        <v>11</v>
      </c>
      <c r="BD38" s="119">
        <f t="shared" si="9"/>
        <v>0.88582460011031439</v>
      </c>
      <c r="BE38" s="120">
        <f>BD38*(Pesos!$C$16)</f>
        <v>28.34638720353006</v>
      </c>
    </row>
    <row r="39" spans="1:57" x14ac:dyDescent="0.25">
      <c r="A39" s="99">
        <v>36</v>
      </c>
      <c r="B39" s="19"/>
      <c r="C39" s="33" t="s">
        <v>123</v>
      </c>
      <c r="D39" s="20">
        <v>3726</v>
      </c>
      <c r="E39" s="119">
        <f t="shared" si="12"/>
        <v>0.21042143003300623</v>
      </c>
      <c r="F39" s="120">
        <f>E39*(Pesos!$C$7)</f>
        <v>1.0521071501650312</v>
      </c>
      <c r="G39" s="19"/>
      <c r="H39" s="33" t="s">
        <v>123</v>
      </c>
      <c r="I39" s="31">
        <f>'DDemog IBGE 2020'!E37</f>
        <v>13.85589405512154</v>
      </c>
      <c r="J39" s="119">
        <f t="shared" si="13"/>
        <v>-1.6934788145246511</v>
      </c>
      <c r="K39" s="120">
        <f>J39*(Pesos!$C$8)</f>
        <v>-32.599467179599536</v>
      </c>
      <c r="L39" s="19"/>
      <c r="M39" s="33" t="s">
        <v>123</v>
      </c>
      <c r="N39" s="33">
        <v>204</v>
      </c>
      <c r="O39" s="33">
        <v>246</v>
      </c>
      <c r="P39" s="33">
        <v>202</v>
      </c>
      <c r="Q39" s="32">
        <f t="shared" si="10"/>
        <v>0.59543378995433793</v>
      </c>
      <c r="R39" s="119">
        <f t="shared" si="14"/>
        <v>7.3418609942424842E-2</v>
      </c>
      <c r="S39" s="120">
        <f>R39*(Pesos!$C$9)</f>
        <v>0.58734887953939874</v>
      </c>
      <c r="T39" s="19"/>
      <c r="U39" s="33" t="s">
        <v>123</v>
      </c>
      <c r="V39" s="20">
        <v>2168</v>
      </c>
      <c r="W39" s="20">
        <v>249</v>
      </c>
      <c r="X39" s="20">
        <v>3326</v>
      </c>
      <c r="Y39" s="32">
        <f t="shared" si="11"/>
        <v>5.2447488584474877</v>
      </c>
      <c r="Z39" s="119">
        <f t="shared" si="15"/>
        <v>0.21359367735936777</v>
      </c>
      <c r="AA39" s="120">
        <f>Z39*(Pesos!$C$10)</f>
        <v>1.2815620641562067</v>
      </c>
      <c r="AB39" s="19"/>
      <c r="AC39" s="33" t="s">
        <v>123</v>
      </c>
      <c r="AD39" s="20">
        <v>3</v>
      </c>
      <c r="AE39" s="119">
        <f t="shared" si="16"/>
        <v>2.8815789473684208</v>
      </c>
      <c r="AF39" s="120">
        <f>AE39*(Pesos!$C$11)</f>
        <v>83.565789473684205</v>
      </c>
      <c r="AG39" s="19"/>
      <c r="AH39" s="33" t="s">
        <v>123</v>
      </c>
      <c r="AI39" s="20">
        <v>1</v>
      </c>
      <c r="AJ39" s="119">
        <f t="shared" si="17"/>
        <v>9.8582039162727897E-2</v>
      </c>
      <c r="AK39" s="120">
        <f>AJ39*(Pesos!$C$12)</f>
        <v>1.9716407832545579</v>
      </c>
      <c r="AL39" s="19"/>
      <c r="AM39" s="33" t="s">
        <v>123</v>
      </c>
      <c r="AN39" s="20">
        <v>10</v>
      </c>
      <c r="AO39" s="119">
        <f t="shared" si="18"/>
        <v>0.1751859851211903</v>
      </c>
      <c r="AP39" s="120">
        <f>AO39*(Pesos!$C$13)</f>
        <v>4.029277657787377</v>
      </c>
      <c r="AQ39" s="19"/>
      <c r="AR39" s="33" t="s">
        <v>123</v>
      </c>
      <c r="AS39" s="20">
        <v>44</v>
      </c>
      <c r="AT39" s="119">
        <f t="shared" si="19"/>
        <v>0.17502656458600113</v>
      </c>
      <c r="AU39" s="120">
        <f>AT39*(Pesos!$C$14)</f>
        <v>4.3756641146500286</v>
      </c>
      <c r="AV39" s="19"/>
      <c r="AW39" s="33" t="s">
        <v>123</v>
      </c>
      <c r="AX39" s="20">
        <v>11</v>
      </c>
      <c r="AY39" s="119">
        <f t="shared" si="20"/>
        <v>0.21195723901280192</v>
      </c>
      <c r="AZ39" s="120">
        <f>AY39*(Pesos!$C$15)</f>
        <v>3.6032730632176326</v>
      </c>
      <c r="BA39" s="19"/>
      <c r="BB39" s="33" t="s">
        <v>123</v>
      </c>
      <c r="BC39" s="20">
        <v>11</v>
      </c>
      <c r="BD39" s="119">
        <f t="shared" si="9"/>
        <v>0.88582460011031439</v>
      </c>
      <c r="BE39" s="120">
        <f>BD39*(Pesos!$C$16)</f>
        <v>28.34638720353006</v>
      </c>
    </row>
    <row r="40" spans="1:57" x14ac:dyDescent="0.25">
      <c r="A40" s="99">
        <v>37</v>
      </c>
      <c r="B40" s="19" t="s">
        <v>29</v>
      </c>
      <c r="C40" s="33" t="s">
        <v>124</v>
      </c>
      <c r="D40" s="18">
        <v>4293</v>
      </c>
      <c r="E40" s="119">
        <f t="shared" si="12"/>
        <v>0.24244208242933327</v>
      </c>
      <c r="F40" s="120">
        <f>E40*(Pesos!$C$7)</f>
        <v>1.2122104121466664</v>
      </c>
      <c r="G40" s="19" t="s">
        <v>29</v>
      </c>
      <c r="H40" s="33" t="s">
        <v>124</v>
      </c>
      <c r="I40" s="31">
        <f>'DDemog IBGE 2020'!E38</f>
        <v>3.0848411369080604</v>
      </c>
      <c r="J40" s="119">
        <f t="shared" si="13"/>
        <v>-0.37703183141740004</v>
      </c>
      <c r="K40" s="120">
        <f>J40*(Pesos!$C$8)</f>
        <v>-7.2578627547849512</v>
      </c>
      <c r="L40" s="19" t="s">
        <v>29</v>
      </c>
      <c r="M40" s="33" t="s">
        <v>124</v>
      </c>
      <c r="N40" s="33">
        <v>418</v>
      </c>
      <c r="O40" s="33">
        <v>3463</v>
      </c>
      <c r="P40" s="33">
        <v>340</v>
      </c>
      <c r="Q40" s="32">
        <f t="shared" si="10"/>
        <v>3.8547945205479448</v>
      </c>
      <c r="R40" s="119">
        <f t="shared" si="14"/>
        <v>0.4753066757162196</v>
      </c>
      <c r="S40" s="120">
        <f>R40*(Pesos!$C$9)</f>
        <v>3.8024534057297568</v>
      </c>
      <c r="T40" s="19" t="s">
        <v>29</v>
      </c>
      <c r="U40" s="33" t="s">
        <v>124</v>
      </c>
      <c r="V40" s="18">
        <v>3696</v>
      </c>
      <c r="W40" s="18">
        <v>749</v>
      </c>
      <c r="X40" s="18">
        <v>3150</v>
      </c>
      <c r="Y40" s="32">
        <f t="shared" si="11"/>
        <v>6.93607305936073</v>
      </c>
      <c r="Z40" s="119">
        <f t="shared" si="15"/>
        <v>0.28247326824732688</v>
      </c>
      <c r="AA40" s="120">
        <f>Z40*(Pesos!$C$10)</f>
        <v>1.6948396094839613</v>
      </c>
      <c r="AB40" s="19" t="s">
        <v>29</v>
      </c>
      <c r="AC40" s="33" t="s">
        <v>124</v>
      </c>
      <c r="AD40" s="18">
        <v>0</v>
      </c>
      <c r="AE40" s="119">
        <f t="shared" si="16"/>
        <v>0</v>
      </c>
      <c r="AF40" s="120">
        <f>AE40*(Pesos!$C$11)</f>
        <v>0</v>
      </c>
      <c r="AG40" s="19" t="s">
        <v>29</v>
      </c>
      <c r="AH40" s="33" t="s">
        <v>124</v>
      </c>
      <c r="AI40" s="18">
        <v>3</v>
      </c>
      <c r="AJ40" s="119">
        <f t="shared" si="17"/>
        <v>0.29574611748818369</v>
      </c>
      <c r="AK40" s="120">
        <f>AJ40*(Pesos!$C$12)</f>
        <v>5.9149223497636738</v>
      </c>
      <c r="AL40" s="19" t="s">
        <v>29</v>
      </c>
      <c r="AM40" s="33" t="s">
        <v>124</v>
      </c>
      <c r="AN40" s="18">
        <v>16</v>
      </c>
      <c r="AO40" s="119">
        <f t="shared" si="18"/>
        <v>0.2802975761939045</v>
      </c>
      <c r="AP40" s="120">
        <f>AO40*(Pesos!$C$13)</f>
        <v>6.4468442524598037</v>
      </c>
      <c r="AQ40" s="19" t="s">
        <v>29</v>
      </c>
      <c r="AR40" s="33" t="s">
        <v>124</v>
      </c>
      <c r="AS40" s="18">
        <v>79</v>
      </c>
      <c r="AT40" s="119">
        <f t="shared" si="19"/>
        <v>0.31425224096122933</v>
      </c>
      <c r="AU40" s="120">
        <f>AT40*(Pesos!$C$14)</f>
        <v>7.856306024030733</v>
      </c>
      <c r="AV40" s="19" t="s">
        <v>29</v>
      </c>
      <c r="AW40" s="33" t="s">
        <v>124</v>
      </c>
      <c r="AX40" s="18">
        <v>17</v>
      </c>
      <c r="AY40" s="119">
        <f t="shared" si="20"/>
        <v>0.32757027847433018</v>
      </c>
      <c r="AZ40" s="120">
        <f>AY40*(Pesos!$C$15)</f>
        <v>5.5686947340636133</v>
      </c>
      <c r="BA40" s="19" t="s">
        <v>29</v>
      </c>
      <c r="BB40" s="33" t="s">
        <v>124</v>
      </c>
      <c r="BC40" s="18">
        <v>11</v>
      </c>
      <c r="BD40" s="119">
        <f t="shared" si="9"/>
        <v>0.88582460011031439</v>
      </c>
      <c r="BE40" s="120">
        <f>BD40*(Pesos!$C$16)</f>
        <v>28.34638720353006</v>
      </c>
    </row>
    <row r="41" spans="1:57" x14ac:dyDescent="0.25">
      <c r="A41" s="99">
        <v>38</v>
      </c>
      <c r="B41" s="19"/>
      <c r="C41" s="33" t="s">
        <v>125</v>
      </c>
      <c r="D41" s="18">
        <v>2243</v>
      </c>
      <c r="E41" s="119">
        <f t="shared" si="12"/>
        <v>0.12667076424155474</v>
      </c>
      <c r="F41" s="120">
        <f>E41*(Pesos!$C$7)</f>
        <v>0.63335382120777373</v>
      </c>
      <c r="G41" s="19"/>
      <c r="H41" s="33" t="s">
        <v>125</v>
      </c>
      <c r="I41" s="31">
        <f>'DDemog IBGE 2020'!E39</f>
        <v>0.48053427565995821</v>
      </c>
      <c r="J41" s="119">
        <f t="shared" si="13"/>
        <v>-5.8731296027937897E-2</v>
      </c>
      <c r="K41" s="120">
        <f>J41*(Pesos!$C$8)</f>
        <v>-1.1305774485378046</v>
      </c>
      <c r="L41" s="19"/>
      <c r="M41" s="33" t="s">
        <v>125</v>
      </c>
      <c r="N41" s="33">
        <v>107</v>
      </c>
      <c r="O41" s="33">
        <v>290</v>
      </c>
      <c r="P41" s="33">
        <v>104</v>
      </c>
      <c r="Q41" s="32">
        <f t="shared" si="10"/>
        <v>0.45753424657534247</v>
      </c>
      <c r="R41" s="119">
        <f t="shared" si="14"/>
        <v>5.6415220216495157E-2</v>
      </c>
      <c r="S41" s="120">
        <f>R41*(Pesos!$C$9)</f>
        <v>0.45132176173196126</v>
      </c>
      <c r="T41" s="19"/>
      <c r="U41" s="33" t="s">
        <v>125</v>
      </c>
      <c r="V41" s="18">
        <v>1661</v>
      </c>
      <c r="W41" s="18">
        <v>165</v>
      </c>
      <c r="X41" s="18">
        <v>745</v>
      </c>
      <c r="Y41" s="32">
        <f t="shared" si="11"/>
        <v>2.3479452054794518</v>
      </c>
      <c r="Z41" s="119">
        <f t="shared" si="15"/>
        <v>9.5620641562064179E-2</v>
      </c>
      <c r="AA41" s="120">
        <f>Z41*(Pesos!$C$10)</f>
        <v>0.57372384937238508</v>
      </c>
      <c r="AB41" s="19"/>
      <c r="AC41" s="33" t="s">
        <v>125</v>
      </c>
      <c r="AD41" s="18">
        <v>0</v>
      </c>
      <c r="AE41" s="119">
        <f t="shared" si="16"/>
        <v>0</v>
      </c>
      <c r="AF41" s="120">
        <f>AE41*(Pesos!$C$11)</f>
        <v>0</v>
      </c>
      <c r="AG41" s="19"/>
      <c r="AH41" s="33" t="s">
        <v>125</v>
      </c>
      <c r="AI41" s="18">
        <v>2</v>
      </c>
      <c r="AJ41" s="119">
        <f t="shared" si="17"/>
        <v>0.19716407832545579</v>
      </c>
      <c r="AK41" s="120">
        <f>AJ41*(Pesos!$C$12)</f>
        <v>3.9432815665091159</v>
      </c>
      <c r="AL41" s="19"/>
      <c r="AM41" s="33" t="s">
        <v>125</v>
      </c>
      <c r="AN41" s="18">
        <v>11</v>
      </c>
      <c r="AO41" s="119">
        <f t="shared" si="18"/>
        <v>0.19270458363330933</v>
      </c>
      <c r="AP41" s="120">
        <f>AO41*(Pesos!$C$13)</f>
        <v>4.4322054235661144</v>
      </c>
      <c r="AQ41" s="19"/>
      <c r="AR41" s="33" t="s">
        <v>125</v>
      </c>
      <c r="AS41" s="18">
        <v>34</v>
      </c>
      <c r="AT41" s="119">
        <f t="shared" si="19"/>
        <v>0.13524779990736452</v>
      </c>
      <c r="AU41" s="120">
        <f>AT41*(Pesos!$C$14)</f>
        <v>3.3811949976841129</v>
      </c>
      <c r="AV41" s="19"/>
      <c r="AW41" s="33" t="s">
        <v>125</v>
      </c>
      <c r="AX41" s="18">
        <v>7</v>
      </c>
      <c r="AY41" s="119">
        <f t="shared" si="20"/>
        <v>0.13488187937178303</v>
      </c>
      <c r="AZ41" s="120">
        <f>AY41*(Pesos!$C$15)</f>
        <v>2.2929919493203115</v>
      </c>
      <c r="BA41" s="19"/>
      <c r="BB41" s="33" t="s">
        <v>125</v>
      </c>
      <c r="BC41" s="18">
        <v>11</v>
      </c>
      <c r="BD41" s="119">
        <f t="shared" si="9"/>
        <v>0.88582460011031439</v>
      </c>
      <c r="BE41" s="120">
        <f>BD41*(Pesos!$C$16)</f>
        <v>28.34638720353006</v>
      </c>
    </row>
    <row r="42" spans="1:57" x14ac:dyDescent="0.25">
      <c r="A42" s="99">
        <v>39</v>
      </c>
      <c r="B42" s="19"/>
      <c r="C42" s="33" t="s">
        <v>126</v>
      </c>
      <c r="D42" s="18">
        <v>1839</v>
      </c>
      <c r="E42" s="119">
        <f t="shared" si="12"/>
        <v>0.10385534348649986</v>
      </c>
      <c r="F42" s="120">
        <f>E42*(Pesos!$C$7)</f>
        <v>0.51927671743249926</v>
      </c>
      <c r="G42" s="19"/>
      <c r="H42" s="33" t="s">
        <v>126</v>
      </c>
      <c r="I42" s="31">
        <f>'DDemog IBGE 2020'!E40</f>
        <v>0.61550293757594243</v>
      </c>
      <c r="J42" s="119">
        <f t="shared" si="13"/>
        <v>-7.5227277353298455E-2</v>
      </c>
      <c r="K42" s="120">
        <f>J42*(Pesos!$C$8)</f>
        <v>-1.4481250890509954</v>
      </c>
      <c r="L42" s="19"/>
      <c r="M42" s="33" t="s">
        <v>126</v>
      </c>
      <c r="N42" s="33">
        <v>81</v>
      </c>
      <c r="O42" s="33">
        <v>138</v>
      </c>
      <c r="P42" s="33">
        <v>123</v>
      </c>
      <c r="Q42" s="32">
        <f t="shared" si="10"/>
        <v>0.31232876712328766</v>
      </c>
      <c r="R42" s="119">
        <f t="shared" si="14"/>
        <v>3.8510988650781119E-2</v>
      </c>
      <c r="S42" s="120">
        <f>R42*(Pesos!$C$9)</f>
        <v>0.30808790920624896</v>
      </c>
      <c r="T42" s="19"/>
      <c r="U42" s="33" t="s">
        <v>126</v>
      </c>
      <c r="V42" s="18">
        <v>1647</v>
      </c>
      <c r="W42" s="18">
        <v>149</v>
      </c>
      <c r="X42" s="18">
        <v>1592</v>
      </c>
      <c r="Y42" s="32">
        <f t="shared" si="11"/>
        <v>3.0940639269406396</v>
      </c>
      <c r="Z42" s="119">
        <f t="shared" si="15"/>
        <v>0.12600650860065093</v>
      </c>
      <c r="AA42" s="120">
        <f>Z42*(Pesos!$C$10)</f>
        <v>0.75603905160390561</v>
      </c>
      <c r="AB42" s="19"/>
      <c r="AC42" s="33" t="s">
        <v>126</v>
      </c>
      <c r="AD42" s="18">
        <v>3</v>
      </c>
      <c r="AE42" s="119">
        <f t="shared" si="16"/>
        <v>2.8815789473684208</v>
      </c>
      <c r="AF42" s="120">
        <f>AE42*(Pesos!$C$11)</f>
        <v>83.565789473684205</v>
      </c>
      <c r="AG42" s="19"/>
      <c r="AH42" s="33" t="s">
        <v>126</v>
      </c>
      <c r="AI42" s="18">
        <v>2</v>
      </c>
      <c r="AJ42" s="119">
        <f t="shared" si="17"/>
        <v>0.19716407832545579</v>
      </c>
      <c r="AK42" s="120">
        <f>AJ42*(Pesos!$C$12)</f>
        <v>3.9432815665091159</v>
      </c>
      <c r="AL42" s="19"/>
      <c r="AM42" s="33" t="s">
        <v>126</v>
      </c>
      <c r="AN42" s="18">
        <v>6</v>
      </c>
      <c r="AO42" s="119">
        <f t="shared" si="18"/>
        <v>0.10511159107271417</v>
      </c>
      <c r="AP42" s="120">
        <f>AO42*(Pesos!$C$13)</f>
        <v>2.4175665946724259</v>
      </c>
      <c r="AQ42" s="19"/>
      <c r="AR42" s="33" t="s">
        <v>126</v>
      </c>
      <c r="AS42" s="18">
        <v>48</v>
      </c>
      <c r="AT42" s="119">
        <f t="shared" si="19"/>
        <v>0.19093807045745581</v>
      </c>
      <c r="AU42" s="120">
        <f>AT42*(Pesos!$C$14)</f>
        <v>4.7734517614363954</v>
      </c>
      <c r="AV42" s="19"/>
      <c r="AW42" s="33" t="s">
        <v>126</v>
      </c>
      <c r="AX42" s="18">
        <v>8</v>
      </c>
      <c r="AY42" s="119">
        <f t="shared" si="20"/>
        <v>0.15415071928203775</v>
      </c>
      <c r="AZ42" s="120">
        <f>AY42*(Pesos!$C$15)</f>
        <v>2.6205622277946419</v>
      </c>
      <c r="BA42" s="19"/>
      <c r="BB42" s="33" t="s">
        <v>126</v>
      </c>
      <c r="BC42" s="18">
        <v>11</v>
      </c>
      <c r="BD42" s="119">
        <f t="shared" si="9"/>
        <v>0.88582460011031439</v>
      </c>
      <c r="BE42" s="120">
        <f>BD42*(Pesos!$C$16)</f>
        <v>28.34638720353006</v>
      </c>
    </row>
    <row r="43" spans="1:57" x14ac:dyDescent="0.25">
      <c r="A43" s="99">
        <v>40</v>
      </c>
      <c r="B43" s="19"/>
      <c r="C43" s="33" t="s">
        <v>127</v>
      </c>
      <c r="D43" s="18">
        <v>7892</v>
      </c>
      <c r="E43" s="119">
        <f t="shared" si="12"/>
        <v>0.44569133811607226</v>
      </c>
      <c r="F43" s="120">
        <f>E43*(Pesos!$C$7)</f>
        <v>2.2284566905803613</v>
      </c>
      <c r="G43" s="19"/>
      <c r="H43" s="33" t="s">
        <v>127</v>
      </c>
      <c r="I43" s="31">
        <f>'DDemog IBGE 2020'!E41</f>
        <v>0.70990673864720166</v>
      </c>
      <c r="J43" s="119">
        <f t="shared" si="13"/>
        <v>-8.676538788508939E-2</v>
      </c>
      <c r="K43" s="120">
        <f>J43*(Pesos!$C$8)</f>
        <v>-1.6702337167879708</v>
      </c>
      <c r="L43" s="19"/>
      <c r="M43" s="33" t="s">
        <v>127</v>
      </c>
      <c r="N43" s="33">
        <v>457</v>
      </c>
      <c r="O43" s="33">
        <v>3672</v>
      </c>
      <c r="P43" s="33">
        <v>1328</v>
      </c>
      <c r="Q43" s="32">
        <f t="shared" si="10"/>
        <v>4.9835616438356167</v>
      </c>
      <c r="R43" s="119">
        <f t="shared" si="14"/>
        <v>0.61448673996290237</v>
      </c>
      <c r="S43" s="120">
        <f>R43*(Pesos!$C$9)</f>
        <v>4.915893919703219</v>
      </c>
      <c r="T43" s="19"/>
      <c r="U43" s="33" t="s">
        <v>127</v>
      </c>
      <c r="V43" s="18">
        <v>7837</v>
      </c>
      <c r="W43" s="18">
        <v>1200</v>
      </c>
      <c r="X43" s="18">
        <v>5381</v>
      </c>
      <c r="Y43" s="32">
        <f t="shared" si="11"/>
        <v>13.167123287671231</v>
      </c>
      <c r="Z43" s="119">
        <f t="shared" si="15"/>
        <v>0.5362343096234311</v>
      </c>
      <c r="AA43" s="120">
        <f>Z43*(Pesos!$C$10)</f>
        <v>3.2174058577405864</v>
      </c>
      <c r="AB43" s="19"/>
      <c r="AC43" s="33" t="s">
        <v>127</v>
      </c>
      <c r="AD43" s="18">
        <v>2</v>
      </c>
      <c r="AE43" s="119">
        <f t="shared" si="16"/>
        <v>1.9210526315789473</v>
      </c>
      <c r="AF43" s="120">
        <f>AE43*(Pesos!$C$11)</f>
        <v>55.710526315789473</v>
      </c>
      <c r="AG43" s="19"/>
      <c r="AH43" s="33" t="s">
        <v>127</v>
      </c>
      <c r="AI43" s="18">
        <v>11</v>
      </c>
      <c r="AJ43" s="119">
        <f t="shared" si="17"/>
        <v>1.0844024307900066</v>
      </c>
      <c r="AK43" s="120">
        <f>AJ43*(Pesos!$C$12)</f>
        <v>21.688048615800135</v>
      </c>
      <c r="AL43" s="19"/>
      <c r="AM43" s="33" t="s">
        <v>127</v>
      </c>
      <c r="AN43" s="18">
        <v>35</v>
      </c>
      <c r="AO43" s="119">
        <f t="shared" si="18"/>
        <v>0.61315094792416602</v>
      </c>
      <c r="AP43" s="120">
        <f>AO43*(Pesos!$C$13)</f>
        <v>14.102471802255819</v>
      </c>
      <c r="AQ43" s="19"/>
      <c r="AR43" s="33" t="s">
        <v>127</v>
      </c>
      <c r="AS43" s="18">
        <v>180</v>
      </c>
      <c r="AT43" s="119">
        <f t="shared" si="19"/>
        <v>0.71601776421545926</v>
      </c>
      <c r="AU43" s="120">
        <f>AT43*(Pesos!$C$14)</f>
        <v>17.90044410538648</v>
      </c>
      <c r="AV43" s="19"/>
      <c r="AW43" s="33" t="s">
        <v>127</v>
      </c>
      <c r="AX43" s="18">
        <v>29</v>
      </c>
      <c r="AY43" s="119">
        <f t="shared" si="20"/>
        <v>0.55879635739738676</v>
      </c>
      <c r="AZ43" s="120">
        <f>AY43*(Pesos!$C$15)</f>
        <v>9.4995380757555754</v>
      </c>
      <c r="BA43" s="19"/>
      <c r="BB43" s="33" t="s">
        <v>127</v>
      </c>
      <c r="BC43" s="18">
        <v>11</v>
      </c>
      <c r="BD43" s="119">
        <f t="shared" si="9"/>
        <v>0.88582460011031439</v>
      </c>
      <c r="BE43" s="120">
        <f>BD43*(Pesos!$C$16)</f>
        <v>28.34638720353006</v>
      </c>
    </row>
    <row r="44" spans="1:57" x14ac:dyDescent="0.25">
      <c r="A44" s="99">
        <v>41</v>
      </c>
      <c r="B44" s="19" t="s">
        <v>30</v>
      </c>
      <c r="C44" s="33" t="s">
        <v>128</v>
      </c>
      <c r="D44" s="18">
        <v>1751</v>
      </c>
      <c r="E44" s="119">
        <f t="shared" si="12"/>
        <v>9.8885647876487903E-2</v>
      </c>
      <c r="F44" s="120">
        <f>E44*(Pesos!$C$7)</f>
        <v>0.49442823938243952</v>
      </c>
      <c r="G44" s="19" t="s">
        <v>30</v>
      </c>
      <c r="H44" s="33" t="s">
        <v>128</v>
      </c>
      <c r="I44" s="31">
        <f>'DDemog IBGE 2020'!E42</f>
        <v>0.46822290468916433</v>
      </c>
      <c r="J44" s="119">
        <f t="shared" si="13"/>
        <v>-5.7226590100348411E-2</v>
      </c>
      <c r="K44" s="120">
        <f>J44*(Pesos!$C$8)</f>
        <v>-1.1016118594317068</v>
      </c>
      <c r="L44" s="19" t="s">
        <v>30</v>
      </c>
      <c r="M44" s="33" t="s">
        <v>128</v>
      </c>
      <c r="N44" s="33">
        <v>119</v>
      </c>
      <c r="O44" s="33">
        <v>121</v>
      </c>
      <c r="P44" s="33">
        <v>237</v>
      </c>
      <c r="Q44" s="32">
        <f t="shared" si="10"/>
        <v>0.43561643835616443</v>
      </c>
      <c r="R44" s="119">
        <f t="shared" si="14"/>
        <v>5.3712694697142099E-2</v>
      </c>
      <c r="S44" s="120">
        <f>R44*(Pesos!$C$9)</f>
        <v>0.42970155757713679</v>
      </c>
      <c r="T44" s="19" t="s">
        <v>30</v>
      </c>
      <c r="U44" s="33" t="s">
        <v>128</v>
      </c>
      <c r="V44" s="18">
        <v>1512</v>
      </c>
      <c r="W44" s="18">
        <v>123</v>
      </c>
      <c r="X44" s="18">
        <v>1311</v>
      </c>
      <c r="Y44" s="32">
        <f t="shared" si="11"/>
        <v>2.6904109589041094</v>
      </c>
      <c r="Z44" s="119">
        <f t="shared" si="15"/>
        <v>0.10956764295676433</v>
      </c>
      <c r="AA44" s="120">
        <f>Z44*(Pesos!$C$10)</f>
        <v>0.65740585774058591</v>
      </c>
      <c r="AB44" s="19" t="s">
        <v>30</v>
      </c>
      <c r="AC44" s="33" t="s">
        <v>128</v>
      </c>
      <c r="AD44" s="18">
        <v>3</v>
      </c>
      <c r="AE44" s="119">
        <f t="shared" si="16"/>
        <v>2.8815789473684208</v>
      </c>
      <c r="AF44" s="120">
        <f>AE44*(Pesos!$C$11)</f>
        <v>83.565789473684205</v>
      </c>
      <c r="AG44" s="19" t="s">
        <v>30</v>
      </c>
      <c r="AH44" s="33" t="s">
        <v>128</v>
      </c>
      <c r="AI44" s="18">
        <v>2</v>
      </c>
      <c r="AJ44" s="119">
        <f t="shared" si="17"/>
        <v>0.19716407832545579</v>
      </c>
      <c r="AK44" s="120">
        <f>AJ44*(Pesos!$C$12)</f>
        <v>3.9432815665091159</v>
      </c>
      <c r="AL44" s="19" t="s">
        <v>30</v>
      </c>
      <c r="AM44" s="33" t="s">
        <v>128</v>
      </c>
      <c r="AN44" s="18">
        <v>6</v>
      </c>
      <c r="AO44" s="119">
        <f t="shared" si="18"/>
        <v>0.10511159107271417</v>
      </c>
      <c r="AP44" s="120">
        <f>AO44*(Pesos!$C$13)</f>
        <v>2.4175665946724259</v>
      </c>
      <c r="AQ44" s="19" t="s">
        <v>30</v>
      </c>
      <c r="AR44" s="33" t="s">
        <v>128</v>
      </c>
      <c r="AS44" s="18">
        <v>37</v>
      </c>
      <c r="AT44" s="119">
        <f t="shared" si="19"/>
        <v>0.14718142931095549</v>
      </c>
      <c r="AU44" s="120">
        <f>AT44*(Pesos!$C$14)</f>
        <v>3.6795357327738873</v>
      </c>
      <c r="AV44" s="19" t="s">
        <v>30</v>
      </c>
      <c r="AW44" s="33" t="s">
        <v>128</v>
      </c>
      <c r="AX44" s="18">
        <v>7</v>
      </c>
      <c r="AY44" s="119">
        <f t="shared" si="20"/>
        <v>0.13488187937178303</v>
      </c>
      <c r="AZ44" s="120">
        <f>AY44*(Pesos!$C$15)</f>
        <v>2.2929919493203115</v>
      </c>
      <c r="BA44" s="19" t="s">
        <v>30</v>
      </c>
      <c r="BB44" s="33" t="s">
        <v>128</v>
      </c>
      <c r="BC44" s="18">
        <v>11</v>
      </c>
      <c r="BD44" s="119">
        <f t="shared" si="9"/>
        <v>0.88582460011031439</v>
      </c>
      <c r="BE44" s="120">
        <f>BD44*(Pesos!$C$16)</f>
        <v>28.34638720353006</v>
      </c>
    </row>
    <row r="45" spans="1:57" x14ac:dyDescent="0.25">
      <c r="A45" s="99">
        <v>42</v>
      </c>
      <c r="B45" s="19"/>
      <c r="C45" s="33" t="s">
        <v>129</v>
      </c>
      <c r="D45" s="18">
        <v>5054</v>
      </c>
      <c r="E45" s="119">
        <f t="shared" si="12"/>
        <v>0.28541865469318667</v>
      </c>
      <c r="F45" s="120">
        <f>E45*(Pesos!$C$7)</f>
        <v>1.4270932734659334</v>
      </c>
      <c r="G45" s="19"/>
      <c r="H45" s="33" t="s">
        <v>129</v>
      </c>
      <c r="I45" s="31">
        <f>'DDemog IBGE 2020'!E43</f>
        <v>1.3083371854017407</v>
      </c>
      <c r="J45" s="119">
        <f t="shared" si="13"/>
        <v>-0.15990605131061128</v>
      </c>
      <c r="K45" s="120">
        <f>J45*(Pesos!$C$8)</f>
        <v>-3.0781914877292671</v>
      </c>
      <c r="L45" s="19"/>
      <c r="M45" s="33" t="s">
        <v>129</v>
      </c>
      <c r="N45" s="33">
        <v>286</v>
      </c>
      <c r="O45" s="33">
        <v>362</v>
      </c>
      <c r="P45" s="33">
        <v>241</v>
      </c>
      <c r="Q45" s="32">
        <f t="shared" si="10"/>
        <v>0.81187214611872138</v>
      </c>
      <c r="R45" s="119">
        <f t="shared" si="14"/>
        <v>0.10010604944603629</v>
      </c>
      <c r="S45" s="120">
        <f>R45*(Pesos!$C$9)</f>
        <v>0.80084839556829035</v>
      </c>
      <c r="T45" s="19"/>
      <c r="U45" s="33" t="s">
        <v>129</v>
      </c>
      <c r="V45" s="18">
        <v>4187</v>
      </c>
      <c r="W45" s="18">
        <v>379</v>
      </c>
      <c r="X45" s="18">
        <v>4366</v>
      </c>
      <c r="Y45" s="32">
        <f t="shared" si="11"/>
        <v>8.1570776255707766</v>
      </c>
      <c r="Z45" s="119">
        <f t="shared" si="15"/>
        <v>0.33219897721989783</v>
      </c>
      <c r="AA45" s="120">
        <f>Z45*(Pesos!$C$10)</f>
        <v>1.9931938633193869</v>
      </c>
      <c r="AB45" s="19"/>
      <c r="AC45" s="33" t="s">
        <v>129</v>
      </c>
      <c r="AD45" s="18">
        <v>3</v>
      </c>
      <c r="AE45" s="119">
        <f t="shared" si="16"/>
        <v>2.8815789473684208</v>
      </c>
      <c r="AF45" s="120">
        <f>AE45*(Pesos!$C$11)</f>
        <v>83.565789473684205</v>
      </c>
      <c r="AG45" s="19"/>
      <c r="AH45" s="33" t="s">
        <v>129</v>
      </c>
      <c r="AI45" s="18">
        <v>7</v>
      </c>
      <c r="AJ45" s="119">
        <f t="shared" si="17"/>
        <v>0.69007427413909528</v>
      </c>
      <c r="AK45" s="120">
        <f>AJ45*(Pesos!$C$12)</f>
        <v>13.801485482781906</v>
      </c>
      <c r="AL45" s="19"/>
      <c r="AM45" s="33" t="s">
        <v>129</v>
      </c>
      <c r="AN45" s="18">
        <v>22</v>
      </c>
      <c r="AO45" s="119">
        <f t="shared" si="18"/>
        <v>0.38540916726661867</v>
      </c>
      <c r="AP45" s="120">
        <f>AO45*(Pesos!$C$13)</f>
        <v>8.8644108471322287</v>
      </c>
      <c r="AQ45" s="19"/>
      <c r="AR45" s="33" t="s">
        <v>129</v>
      </c>
      <c r="AS45" s="18">
        <v>94</v>
      </c>
      <c r="AT45" s="119">
        <f t="shared" si="19"/>
        <v>0.37392038797918425</v>
      </c>
      <c r="AU45" s="120">
        <f>AT45*(Pesos!$C$14)</f>
        <v>9.348009699479606</v>
      </c>
      <c r="AV45" s="19"/>
      <c r="AW45" s="33" t="s">
        <v>129</v>
      </c>
      <c r="AX45" s="18">
        <v>17</v>
      </c>
      <c r="AY45" s="119">
        <f t="shared" si="20"/>
        <v>0.32757027847433018</v>
      </c>
      <c r="AZ45" s="120">
        <f>AY45*(Pesos!$C$15)</f>
        <v>5.5686947340636133</v>
      </c>
      <c r="BA45" s="19"/>
      <c r="BB45" s="33" t="s">
        <v>129</v>
      </c>
      <c r="BC45" s="18">
        <v>11</v>
      </c>
      <c r="BD45" s="119">
        <f t="shared" si="9"/>
        <v>0.88582460011031439</v>
      </c>
      <c r="BE45" s="120">
        <f>BD45*(Pesos!$C$16)</f>
        <v>28.34638720353006</v>
      </c>
    </row>
    <row r="46" spans="1:57" x14ac:dyDescent="0.25">
      <c r="A46" s="99">
        <v>43</v>
      </c>
      <c r="B46" s="19"/>
      <c r="C46" s="33" t="s">
        <v>130</v>
      </c>
      <c r="D46" s="18">
        <v>14644</v>
      </c>
      <c r="E46" s="119">
        <f t="shared" si="12"/>
        <v>0.82700252855698964</v>
      </c>
      <c r="F46" s="120">
        <f>E46*(Pesos!$C$7)</f>
        <v>4.1350126427849485</v>
      </c>
      <c r="G46" s="19"/>
      <c r="H46" s="33" t="s">
        <v>130</v>
      </c>
      <c r="I46" s="31">
        <f>'DDemog IBGE 2020'!E44</f>
        <v>3.5630225070440833</v>
      </c>
      <c r="J46" s="119">
        <f t="shared" si="13"/>
        <v>-0.4354755533890185</v>
      </c>
      <c r="K46" s="120">
        <f>J46*(Pesos!$C$8)</f>
        <v>-8.3829044027386068</v>
      </c>
      <c r="L46" s="19"/>
      <c r="M46" s="33" t="s">
        <v>130</v>
      </c>
      <c r="N46" s="33">
        <v>1034</v>
      </c>
      <c r="O46" s="33">
        <v>12493</v>
      </c>
      <c r="P46" s="33">
        <v>308</v>
      </c>
      <c r="Q46" s="32">
        <f t="shared" si="10"/>
        <v>12.634703196347033</v>
      </c>
      <c r="R46" s="119">
        <f t="shared" si="14"/>
        <v>1.557893356677067</v>
      </c>
      <c r="S46" s="120">
        <f>R46*(Pesos!$C$9)</f>
        <v>12.463146853416536</v>
      </c>
      <c r="T46" s="19"/>
      <c r="U46" s="33" t="s">
        <v>130</v>
      </c>
      <c r="V46" s="18">
        <v>12645</v>
      </c>
      <c r="W46" s="18">
        <v>4290</v>
      </c>
      <c r="X46" s="18">
        <v>11286</v>
      </c>
      <c r="Y46" s="32">
        <f t="shared" si="11"/>
        <v>25.772602739726029</v>
      </c>
      <c r="Z46" s="119">
        <f t="shared" si="15"/>
        <v>1.0495955369595542</v>
      </c>
      <c r="AA46" s="120">
        <f>Z46*(Pesos!$C$10)</f>
        <v>6.2975732217573253</v>
      </c>
      <c r="AB46" s="19"/>
      <c r="AC46" s="33" t="s">
        <v>130</v>
      </c>
      <c r="AD46" s="18">
        <v>0</v>
      </c>
      <c r="AE46" s="119">
        <f t="shared" si="16"/>
        <v>0</v>
      </c>
      <c r="AF46" s="120">
        <f>AE46*(Pesos!$C$11)</f>
        <v>0</v>
      </c>
      <c r="AG46" s="19"/>
      <c r="AH46" s="33" t="s">
        <v>130</v>
      </c>
      <c r="AI46" s="18">
        <v>7</v>
      </c>
      <c r="AJ46" s="119">
        <f t="shared" si="17"/>
        <v>0.69007427413909528</v>
      </c>
      <c r="AK46" s="120">
        <f>AJ46*(Pesos!$C$12)</f>
        <v>13.801485482781906</v>
      </c>
      <c r="AL46" s="19"/>
      <c r="AM46" s="33" t="s">
        <v>130</v>
      </c>
      <c r="AN46" s="18">
        <v>49</v>
      </c>
      <c r="AO46" s="119">
        <f t="shared" si="18"/>
        <v>0.8584113270938325</v>
      </c>
      <c r="AP46" s="120">
        <f>AO46*(Pesos!$C$13)</f>
        <v>19.743460523158149</v>
      </c>
      <c r="AQ46" s="19"/>
      <c r="AR46" s="33" t="s">
        <v>130</v>
      </c>
      <c r="AS46" s="18">
        <v>254</v>
      </c>
      <c r="AT46" s="119">
        <f t="shared" si="19"/>
        <v>1.0103806228373702</v>
      </c>
      <c r="AU46" s="120">
        <f>AT46*(Pesos!$C$14)</f>
        <v>25.259515570934255</v>
      </c>
      <c r="AV46" s="19"/>
      <c r="AW46" s="33" t="s">
        <v>130</v>
      </c>
      <c r="AX46" s="18">
        <v>46</v>
      </c>
      <c r="AY46" s="119">
        <f t="shared" si="20"/>
        <v>0.88636663587171693</v>
      </c>
      <c r="AZ46" s="120">
        <f>AY46*(Pesos!$C$15)</f>
        <v>15.068232809819188</v>
      </c>
      <c r="BA46" s="19"/>
      <c r="BB46" s="33" t="s">
        <v>130</v>
      </c>
      <c r="BC46" s="18">
        <v>11</v>
      </c>
      <c r="BD46" s="119">
        <f t="shared" si="9"/>
        <v>0.88582460011031439</v>
      </c>
      <c r="BE46" s="120">
        <f>BD46*(Pesos!$C$16)</f>
        <v>28.34638720353006</v>
      </c>
    </row>
    <row r="47" spans="1:57" x14ac:dyDescent="0.25">
      <c r="A47" s="99">
        <v>44</v>
      </c>
      <c r="B47" s="19" t="s">
        <v>31</v>
      </c>
      <c r="C47" s="33" t="s">
        <v>131</v>
      </c>
      <c r="D47" s="18">
        <v>8160</v>
      </c>
      <c r="E47" s="119">
        <f t="shared" si="12"/>
        <v>0.46082632020110864</v>
      </c>
      <c r="F47" s="120">
        <f>E47*(Pesos!$C$7)</f>
        <v>2.304131601005543</v>
      </c>
      <c r="G47" s="19" t="s">
        <v>31</v>
      </c>
      <c r="H47" s="33" t="s">
        <v>131</v>
      </c>
      <c r="I47" s="31">
        <f>'DDemog IBGE 2020'!E45</f>
        <v>22.768170567191504</v>
      </c>
      <c r="J47" s="119">
        <f t="shared" si="13"/>
        <v>-2.7827446101733568</v>
      </c>
      <c r="K47" s="120">
        <f>J47*(Pesos!$C$8)</f>
        <v>-53.56783374583712</v>
      </c>
      <c r="L47" s="19" t="s">
        <v>31</v>
      </c>
      <c r="M47" s="33" t="s">
        <v>131</v>
      </c>
      <c r="N47" s="33">
        <v>1126</v>
      </c>
      <c r="O47" s="33">
        <v>4410</v>
      </c>
      <c r="P47" s="33">
        <v>395</v>
      </c>
      <c r="Q47" s="32">
        <f t="shared" si="10"/>
        <v>5.4164383561643836</v>
      </c>
      <c r="R47" s="119">
        <f t="shared" si="14"/>
        <v>0.6678616189701253</v>
      </c>
      <c r="S47" s="120">
        <f>R47*(Pesos!$C$9)</f>
        <v>5.3428929517610024</v>
      </c>
      <c r="T47" s="19" t="s">
        <v>31</v>
      </c>
      <c r="U47" s="33" t="s">
        <v>131</v>
      </c>
      <c r="V47" s="18">
        <v>6022</v>
      </c>
      <c r="W47" s="18">
        <v>3111</v>
      </c>
      <c r="X47" s="18">
        <v>5588</v>
      </c>
      <c r="Y47" s="32">
        <f t="shared" si="11"/>
        <v>13.443835616438356</v>
      </c>
      <c r="Z47" s="119">
        <f t="shared" si="15"/>
        <v>0.54750348675034888</v>
      </c>
      <c r="AA47" s="120">
        <f>Z47*(Pesos!$C$10)</f>
        <v>3.2850209205020935</v>
      </c>
      <c r="AB47" s="19" t="s">
        <v>31</v>
      </c>
      <c r="AC47" s="33" t="s">
        <v>131</v>
      </c>
      <c r="AD47" s="18">
        <v>0</v>
      </c>
      <c r="AE47" s="119">
        <f t="shared" si="16"/>
        <v>0</v>
      </c>
      <c r="AF47" s="120">
        <f>AE47*(Pesos!$C$11)</f>
        <v>0</v>
      </c>
      <c r="AG47" s="19" t="s">
        <v>31</v>
      </c>
      <c r="AH47" s="33" t="s">
        <v>131</v>
      </c>
      <c r="AI47" s="18">
        <v>6</v>
      </c>
      <c r="AJ47" s="119">
        <f t="shared" si="17"/>
        <v>0.59149223497636738</v>
      </c>
      <c r="AK47" s="120">
        <f>AJ47*(Pesos!$C$12)</f>
        <v>11.829844699527348</v>
      </c>
      <c r="AL47" s="19" t="s">
        <v>31</v>
      </c>
      <c r="AM47" s="33" t="s">
        <v>131</v>
      </c>
      <c r="AN47" s="18">
        <v>34</v>
      </c>
      <c r="AO47" s="119">
        <f t="shared" si="18"/>
        <v>0.59563234941204701</v>
      </c>
      <c r="AP47" s="120">
        <f>AO47*(Pesos!$C$13)</f>
        <v>13.699544036477082</v>
      </c>
      <c r="AQ47" s="19" t="s">
        <v>31</v>
      </c>
      <c r="AR47" s="33" t="s">
        <v>131</v>
      </c>
      <c r="AS47" s="18">
        <v>142</v>
      </c>
      <c r="AT47" s="119">
        <f t="shared" si="19"/>
        <v>0.56485845843664007</v>
      </c>
      <c r="AU47" s="120">
        <f>AT47*(Pesos!$C$14)</f>
        <v>14.121461460916002</v>
      </c>
      <c r="AV47" s="19" t="s">
        <v>31</v>
      </c>
      <c r="AW47" s="33" t="s">
        <v>131</v>
      </c>
      <c r="AX47" s="18">
        <v>25</v>
      </c>
      <c r="AY47" s="119">
        <f t="shared" si="20"/>
        <v>0.48172099775636795</v>
      </c>
      <c r="AZ47" s="120">
        <f>AY47*(Pesos!$C$15)</f>
        <v>8.1892569618582556</v>
      </c>
      <c r="BA47" s="19" t="s">
        <v>31</v>
      </c>
      <c r="BB47" s="33" t="s">
        <v>131</v>
      </c>
      <c r="BC47" s="18">
        <v>11</v>
      </c>
      <c r="BD47" s="119">
        <f t="shared" si="9"/>
        <v>0.88582460011031439</v>
      </c>
      <c r="BE47" s="120">
        <f>BD47*(Pesos!$C$16)</f>
        <v>28.34638720353006</v>
      </c>
    </row>
    <row r="48" spans="1:57" x14ac:dyDescent="0.25">
      <c r="A48" s="99">
        <v>45</v>
      </c>
      <c r="B48" s="19"/>
      <c r="C48" s="33" t="s">
        <v>132</v>
      </c>
      <c r="D48" s="18">
        <v>5182</v>
      </c>
      <c r="E48" s="119">
        <f t="shared" si="12"/>
        <v>0.29264730285320406</v>
      </c>
      <c r="F48" s="120">
        <f>E48*(Pesos!$C$7)</f>
        <v>1.4632365142660202</v>
      </c>
      <c r="G48" s="19"/>
      <c r="H48" s="33" t="s">
        <v>132</v>
      </c>
      <c r="I48" s="31">
        <f>'DDemog IBGE 2020'!E46</f>
        <v>4.4308825707647035</v>
      </c>
      <c r="J48" s="119">
        <f t="shared" si="13"/>
        <v>-0.54154612711281513</v>
      </c>
      <c r="K48" s="120">
        <f>J48*(Pesos!$C$8)</f>
        <v>-10.424762946921691</v>
      </c>
      <c r="L48" s="19"/>
      <c r="M48" s="33" t="s">
        <v>132</v>
      </c>
      <c r="N48" s="33">
        <v>276</v>
      </c>
      <c r="O48" s="33">
        <v>328</v>
      </c>
      <c r="P48" s="33">
        <v>180</v>
      </c>
      <c r="Q48" s="32">
        <f t="shared" si="10"/>
        <v>0.71598173515981733</v>
      </c>
      <c r="R48" s="119">
        <f t="shared" si="14"/>
        <v>8.8282500298866667E-2</v>
      </c>
      <c r="S48" s="120">
        <f>R48*(Pesos!$C$9)</f>
        <v>0.70626000239093334</v>
      </c>
      <c r="T48" s="19"/>
      <c r="U48" s="33" t="s">
        <v>132</v>
      </c>
      <c r="V48" s="18">
        <v>3164</v>
      </c>
      <c r="W48" s="18">
        <v>414</v>
      </c>
      <c r="X48" s="18">
        <v>2005</v>
      </c>
      <c r="Y48" s="32">
        <f t="shared" si="11"/>
        <v>5.0986301369863014</v>
      </c>
      <c r="Z48" s="119">
        <f t="shared" si="15"/>
        <v>0.20764295676429576</v>
      </c>
      <c r="AA48" s="120">
        <f>Z48*(Pesos!$C$10)</f>
        <v>1.2458577405857745</v>
      </c>
      <c r="AB48" s="19"/>
      <c r="AC48" s="33" t="s">
        <v>132</v>
      </c>
      <c r="AD48" s="18">
        <v>0</v>
      </c>
      <c r="AE48" s="119">
        <f t="shared" si="16"/>
        <v>0</v>
      </c>
      <c r="AF48" s="120">
        <f>AE48*(Pesos!$C$11)</f>
        <v>0</v>
      </c>
      <c r="AG48" s="19"/>
      <c r="AH48" s="33" t="s">
        <v>132</v>
      </c>
      <c r="AI48" s="18">
        <v>3</v>
      </c>
      <c r="AJ48" s="119">
        <f t="shared" si="17"/>
        <v>0.29574611748818369</v>
      </c>
      <c r="AK48" s="120">
        <f>AJ48*(Pesos!$C$12)</f>
        <v>5.9149223497636738</v>
      </c>
      <c r="AL48" s="19"/>
      <c r="AM48" s="33" t="s">
        <v>132</v>
      </c>
      <c r="AN48" s="18">
        <v>25</v>
      </c>
      <c r="AO48" s="119">
        <f t="shared" si="18"/>
        <v>0.43796496280297575</v>
      </c>
      <c r="AP48" s="120">
        <f>AO48*(Pesos!$C$13)</f>
        <v>10.073194144468442</v>
      </c>
      <c r="AQ48" s="19"/>
      <c r="AR48" s="33" t="s">
        <v>132</v>
      </c>
      <c r="AS48" s="18">
        <v>69</v>
      </c>
      <c r="AT48" s="119">
        <f t="shared" si="19"/>
        <v>0.27447347628259272</v>
      </c>
      <c r="AU48" s="120">
        <f>AT48*(Pesos!$C$14)</f>
        <v>6.8618369070648182</v>
      </c>
      <c r="AV48" s="19"/>
      <c r="AW48" s="33" t="s">
        <v>132</v>
      </c>
      <c r="AX48" s="18">
        <v>13</v>
      </c>
      <c r="AY48" s="119">
        <f t="shared" si="20"/>
        <v>0.25049491883331132</v>
      </c>
      <c r="AZ48" s="120">
        <f>AY48*(Pesos!$C$15)</f>
        <v>4.2584136201662925</v>
      </c>
      <c r="BA48" s="19"/>
      <c r="BB48" s="33" t="s">
        <v>132</v>
      </c>
      <c r="BC48" s="18">
        <v>11</v>
      </c>
      <c r="BD48" s="119">
        <f t="shared" si="9"/>
        <v>0.88582460011031439</v>
      </c>
      <c r="BE48" s="120">
        <f>BD48*(Pesos!$C$16)</f>
        <v>28.34638720353006</v>
      </c>
    </row>
    <row r="49" spans="1:57" x14ac:dyDescent="0.25">
      <c r="A49" s="99">
        <v>46</v>
      </c>
      <c r="B49" s="19"/>
      <c r="C49" s="33" t="s">
        <v>133</v>
      </c>
      <c r="D49" s="18">
        <v>2755</v>
      </c>
      <c r="E49" s="119">
        <f t="shared" si="12"/>
        <v>0.15558535688162431</v>
      </c>
      <c r="F49" s="120">
        <f>E49*(Pesos!$C$7)</f>
        <v>0.77792678440812157</v>
      </c>
      <c r="G49" s="19"/>
      <c r="H49" s="33" t="s">
        <v>133</v>
      </c>
      <c r="I49" s="31">
        <f>'DDemog IBGE 2020'!E47</f>
        <v>1.7337061011342552</v>
      </c>
      <c r="J49" s="119">
        <f t="shared" si="13"/>
        <v>-0.21189499148903818</v>
      </c>
      <c r="K49" s="120">
        <f>J49*(Pesos!$C$8)</f>
        <v>-4.0789785861639851</v>
      </c>
      <c r="L49" s="19"/>
      <c r="M49" s="33" t="s">
        <v>133</v>
      </c>
      <c r="N49" s="33">
        <v>109</v>
      </c>
      <c r="O49" s="33">
        <v>117</v>
      </c>
      <c r="P49" s="33">
        <v>250</v>
      </c>
      <c r="Q49" s="32">
        <f t="shared" si="10"/>
        <v>0.43470319634703197</v>
      </c>
      <c r="R49" s="119">
        <f t="shared" si="14"/>
        <v>5.360008946716905E-2</v>
      </c>
      <c r="S49" s="120">
        <f>R49*(Pesos!$C$9)</f>
        <v>0.4288007157373524</v>
      </c>
      <c r="T49" s="19"/>
      <c r="U49" s="33" t="s">
        <v>133</v>
      </c>
      <c r="V49" s="18">
        <v>2078</v>
      </c>
      <c r="W49" s="18">
        <v>224</v>
      </c>
      <c r="X49" s="18">
        <v>1995</v>
      </c>
      <c r="Y49" s="32">
        <f t="shared" si="11"/>
        <v>3.9242009132420095</v>
      </c>
      <c r="Z49" s="119">
        <f t="shared" si="15"/>
        <v>0.15981403998140406</v>
      </c>
      <c r="AA49" s="120">
        <f>Z49*(Pesos!$C$10)</f>
        <v>0.95888423988842431</v>
      </c>
      <c r="AB49" s="19"/>
      <c r="AC49" s="33" t="s">
        <v>133</v>
      </c>
      <c r="AD49" s="18">
        <v>3</v>
      </c>
      <c r="AE49" s="119">
        <f t="shared" si="16"/>
        <v>2.8815789473684208</v>
      </c>
      <c r="AF49" s="120">
        <f>AE49*(Pesos!$C$11)</f>
        <v>83.565789473684205</v>
      </c>
      <c r="AG49" s="19"/>
      <c r="AH49" s="33" t="s">
        <v>133</v>
      </c>
      <c r="AI49" s="18">
        <v>2</v>
      </c>
      <c r="AJ49" s="119">
        <f t="shared" si="17"/>
        <v>0.19716407832545579</v>
      </c>
      <c r="AK49" s="120">
        <f>AJ49*(Pesos!$C$12)</f>
        <v>3.9432815665091159</v>
      </c>
      <c r="AL49" s="19"/>
      <c r="AM49" s="33" t="s">
        <v>133</v>
      </c>
      <c r="AN49" s="18">
        <v>10</v>
      </c>
      <c r="AO49" s="119">
        <f t="shared" si="18"/>
        <v>0.1751859851211903</v>
      </c>
      <c r="AP49" s="120">
        <f>AO49*(Pesos!$C$13)</f>
        <v>4.029277657787377</v>
      </c>
      <c r="AQ49" s="19"/>
      <c r="AR49" s="33" t="s">
        <v>133</v>
      </c>
      <c r="AS49" s="18">
        <v>44</v>
      </c>
      <c r="AT49" s="119">
        <f t="shared" si="19"/>
        <v>0.17502656458600113</v>
      </c>
      <c r="AU49" s="120">
        <f>AT49*(Pesos!$C$14)</f>
        <v>4.3756641146500286</v>
      </c>
      <c r="AV49" s="19"/>
      <c r="AW49" s="33" t="s">
        <v>133</v>
      </c>
      <c r="AX49" s="18">
        <v>9</v>
      </c>
      <c r="AY49" s="119">
        <f t="shared" si="20"/>
        <v>0.17341955919229246</v>
      </c>
      <c r="AZ49" s="120">
        <f>AY49*(Pesos!$C$15)</f>
        <v>2.9481325062689718</v>
      </c>
      <c r="BA49" s="19"/>
      <c r="BB49" s="33" t="s">
        <v>133</v>
      </c>
      <c r="BC49" s="18">
        <v>11</v>
      </c>
      <c r="BD49" s="119">
        <f t="shared" si="9"/>
        <v>0.88582460011031439</v>
      </c>
      <c r="BE49" s="120">
        <f>BD49*(Pesos!$C$16)</f>
        <v>28.34638720353006</v>
      </c>
    </row>
    <row r="50" spans="1:57" x14ac:dyDescent="0.25">
      <c r="A50" s="99">
        <v>47</v>
      </c>
      <c r="B50" s="19"/>
      <c r="C50" s="33" t="s">
        <v>134</v>
      </c>
      <c r="D50" s="18">
        <v>2370</v>
      </c>
      <c r="E50" s="119">
        <f t="shared" si="12"/>
        <v>0.13384293858782201</v>
      </c>
      <c r="F50" s="120">
        <f>E50*(Pesos!$C$7)</f>
        <v>0.66921469293911007</v>
      </c>
      <c r="G50" s="19"/>
      <c r="H50" s="33" t="s">
        <v>134</v>
      </c>
      <c r="I50" s="31">
        <f>'DDemog IBGE 2020'!E48</f>
        <v>2.7049457210416481</v>
      </c>
      <c r="J50" s="119">
        <f t="shared" si="13"/>
        <v>-0.33060069994761204</v>
      </c>
      <c r="K50" s="120">
        <f>J50*(Pesos!$C$8)</f>
        <v>-6.364063473991532</v>
      </c>
      <c r="L50" s="19"/>
      <c r="M50" s="33" t="s">
        <v>134</v>
      </c>
      <c r="N50" s="33">
        <v>102</v>
      </c>
      <c r="O50" s="33">
        <v>108</v>
      </c>
      <c r="P50" s="33">
        <v>142</v>
      </c>
      <c r="Q50" s="32">
        <f t="shared" si="10"/>
        <v>0.32146118721461187</v>
      </c>
      <c r="R50" s="119">
        <f t="shared" si="14"/>
        <v>3.9637040950511564E-2</v>
      </c>
      <c r="S50" s="120">
        <f>R50*(Pesos!$C$9)</f>
        <v>0.31709632760409251</v>
      </c>
      <c r="T50" s="19"/>
      <c r="U50" s="33" t="s">
        <v>134</v>
      </c>
      <c r="V50" s="18">
        <v>1777</v>
      </c>
      <c r="W50" s="18">
        <v>166</v>
      </c>
      <c r="X50" s="18">
        <v>1626</v>
      </c>
      <c r="Y50" s="32">
        <f t="shared" si="11"/>
        <v>3.2593607305936074</v>
      </c>
      <c r="Z50" s="119">
        <f t="shared" si="15"/>
        <v>0.13273826127382618</v>
      </c>
      <c r="AA50" s="120">
        <f>Z50*(Pesos!$C$10)</f>
        <v>0.79642956764295714</v>
      </c>
      <c r="AB50" s="19"/>
      <c r="AC50" s="33" t="s">
        <v>134</v>
      </c>
      <c r="AD50" s="18">
        <v>3</v>
      </c>
      <c r="AE50" s="119">
        <f t="shared" si="16"/>
        <v>2.8815789473684208</v>
      </c>
      <c r="AF50" s="120">
        <f>AE50*(Pesos!$C$11)</f>
        <v>83.565789473684205</v>
      </c>
      <c r="AG50" s="19"/>
      <c r="AH50" s="33" t="s">
        <v>134</v>
      </c>
      <c r="AI50" s="18">
        <v>4</v>
      </c>
      <c r="AJ50" s="119">
        <f t="shared" si="17"/>
        <v>0.39432815665091159</v>
      </c>
      <c r="AK50" s="120">
        <f>AJ50*(Pesos!$C$12)</f>
        <v>7.8865631330182318</v>
      </c>
      <c r="AL50" s="19"/>
      <c r="AM50" s="33" t="s">
        <v>134</v>
      </c>
      <c r="AN50" s="18">
        <v>12</v>
      </c>
      <c r="AO50" s="119">
        <f t="shared" si="18"/>
        <v>0.21022318214542834</v>
      </c>
      <c r="AP50" s="120">
        <f>AO50*(Pesos!$C$13)</f>
        <v>4.8351331893448517</v>
      </c>
      <c r="AQ50" s="19"/>
      <c r="AR50" s="33" t="s">
        <v>134</v>
      </c>
      <c r="AS50" s="18">
        <v>44</v>
      </c>
      <c r="AT50" s="119">
        <f t="shared" si="19"/>
        <v>0.17502656458600113</v>
      </c>
      <c r="AU50" s="120">
        <f>AT50*(Pesos!$C$14)</f>
        <v>4.3756641146500286</v>
      </c>
      <c r="AV50" s="19"/>
      <c r="AW50" s="33" t="s">
        <v>134</v>
      </c>
      <c r="AX50" s="18">
        <v>8</v>
      </c>
      <c r="AY50" s="119">
        <f t="shared" si="20"/>
        <v>0.15415071928203775</v>
      </c>
      <c r="AZ50" s="120">
        <f>AY50*(Pesos!$C$15)</f>
        <v>2.6205622277946419</v>
      </c>
      <c r="BA50" s="19"/>
      <c r="BB50" s="33" t="s">
        <v>134</v>
      </c>
      <c r="BC50" s="18">
        <v>11</v>
      </c>
      <c r="BD50" s="119">
        <f t="shared" si="9"/>
        <v>0.88582460011031439</v>
      </c>
      <c r="BE50" s="120">
        <f>BD50*(Pesos!$C$16)</f>
        <v>28.34638720353006</v>
      </c>
    </row>
    <row r="51" spans="1:57" x14ac:dyDescent="0.25">
      <c r="A51" s="99">
        <v>48</v>
      </c>
      <c r="B51" s="19" t="s">
        <v>32</v>
      </c>
      <c r="C51" s="33" t="s">
        <v>135</v>
      </c>
      <c r="D51" s="18">
        <v>4499</v>
      </c>
      <c r="E51" s="119">
        <f t="shared" si="12"/>
        <v>0.25407568806186126</v>
      </c>
      <c r="F51" s="120">
        <f>E51*(Pesos!$C$7)</f>
        <v>1.2703784403093064</v>
      </c>
      <c r="G51" s="19" t="s">
        <v>32</v>
      </c>
      <c r="H51" s="33" t="s">
        <v>135</v>
      </c>
      <c r="I51" s="31">
        <f>'DDemog IBGE 2020'!E49</f>
        <v>14.67541049707668</v>
      </c>
      <c r="J51" s="119">
        <f t="shared" si="13"/>
        <v>-1.7936407908709315</v>
      </c>
      <c r="K51" s="120">
        <f>J51*(Pesos!$C$8)</f>
        <v>-34.52758522426543</v>
      </c>
      <c r="L51" s="19" t="s">
        <v>32</v>
      </c>
      <c r="M51" s="33" t="s">
        <v>135</v>
      </c>
      <c r="N51" s="33">
        <v>159</v>
      </c>
      <c r="O51" s="33">
        <v>3929</v>
      </c>
      <c r="P51" s="33">
        <v>107</v>
      </c>
      <c r="Q51" s="32">
        <f t="shared" si="10"/>
        <v>3.8310502283105023</v>
      </c>
      <c r="R51" s="119">
        <f t="shared" si="14"/>
        <v>0.47237893973692052</v>
      </c>
      <c r="S51" s="120">
        <f>R51*(Pesos!$C$9)</f>
        <v>3.7790315178953642</v>
      </c>
      <c r="T51" s="19" t="s">
        <v>32</v>
      </c>
      <c r="U51" s="33" t="s">
        <v>135</v>
      </c>
      <c r="V51" s="18">
        <v>2967</v>
      </c>
      <c r="W51" s="18">
        <v>981</v>
      </c>
      <c r="X51" s="18">
        <v>3710</v>
      </c>
      <c r="Y51" s="32">
        <f t="shared" si="11"/>
        <v>6.9936073059360737</v>
      </c>
      <c r="Z51" s="119">
        <f t="shared" si="15"/>
        <v>0.28481636448163655</v>
      </c>
      <c r="AA51" s="120">
        <f>Z51*(Pesos!$C$10)</f>
        <v>1.7088981868898192</v>
      </c>
      <c r="AB51" s="19" t="s">
        <v>32</v>
      </c>
      <c r="AC51" s="33" t="s">
        <v>135</v>
      </c>
      <c r="AD51" s="18">
        <v>0</v>
      </c>
      <c r="AE51" s="119">
        <f t="shared" si="16"/>
        <v>0</v>
      </c>
      <c r="AF51" s="120">
        <f>AE51*(Pesos!$C$11)</f>
        <v>0</v>
      </c>
      <c r="AG51" s="19" t="s">
        <v>32</v>
      </c>
      <c r="AH51" s="33" t="s">
        <v>135</v>
      </c>
      <c r="AI51" s="18">
        <v>2</v>
      </c>
      <c r="AJ51" s="119">
        <f t="shared" si="17"/>
        <v>0.19716407832545579</v>
      </c>
      <c r="AK51" s="120">
        <f>AJ51*(Pesos!$C$12)</f>
        <v>3.9432815665091159</v>
      </c>
      <c r="AL51" s="19" t="s">
        <v>32</v>
      </c>
      <c r="AM51" s="33" t="s">
        <v>135</v>
      </c>
      <c r="AN51" s="18">
        <v>16</v>
      </c>
      <c r="AO51" s="119">
        <f t="shared" si="18"/>
        <v>0.2802975761939045</v>
      </c>
      <c r="AP51" s="120">
        <f>AO51*(Pesos!$C$13)</f>
        <v>6.4468442524598037</v>
      </c>
      <c r="AQ51" s="19" t="s">
        <v>32</v>
      </c>
      <c r="AR51" s="33" t="s">
        <v>135</v>
      </c>
      <c r="AS51" s="18">
        <v>60</v>
      </c>
      <c r="AT51" s="119">
        <f t="shared" si="19"/>
        <v>0.23867258807181974</v>
      </c>
      <c r="AU51" s="120">
        <f>AT51*(Pesos!$C$14)</f>
        <v>5.9668147017954931</v>
      </c>
      <c r="AV51" s="19" t="s">
        <v>32</v>
      </c>
      <c r="AW51" s="33" t="s">
        <v>135</v>
      </c>
      <c r="AX51" s="18">
        <v>14</v>
      </c>
      <c r="AY51" s="119">
        <f t="shared" si="20"/>
        <v>0.26976375874356606</v>
      </c>
      <c r="AZ51" s="120">
        <f>AY51*(Pesos!$C$15)</f>
        <v>4.5859838986406229</v>
      </c>
      <c r="BA51" s="19" t="s">
        <v>32</v>
      </c>
      <c r="BB51" s="33" t="s">
        <v>135</v>
      </c>
      <c r="BC51" s="18">
        <v>11</v>
      </c>
      <c r="BD51" s="119">
        <f t="shared" si="9"/>
        <v>0.88582460011031439</v>
      </c>
      <c r="BE51" s="120">
        <f>BD51*(Pesos!$C$16)</f>
        <v>28.34638720353006</v>
      </c>
    </row>
    <row r="52" spans="1:57" x14ac:dyDescent="0.25">
      <c r="A52" s="99">
        <v>49</v>
      </c>
      <c r="B52" s="19"/>
      <c r="C52" s="33" t="s">
        <v>136</v>
      </c>
      <c r="D52" s="18">
        <v>2739</v>
      </c>
      <c r="E52" s="119">
        <f t="shared" si="12"/>
        <v>0.15468177586162213</v>
      </c>
      <c r="F52" s="120">
        <f>E52*(Pesos!$C$7)</f>
        <v>0.77340887930811064</v>
      </c>
      <c r="G52" s="19"/>
      <c r="H52" s="33" t="s">
        <v>136</v>
      </c>
      <c r="I52" s="31">
        <f>'DDemog IBGE 2020'!E50</f>
        <v>3.6104809573535941</v>
      </c>
      <c r="J52" s="119">
        <f t="shared" si="13"/>
        <v>-0.44127596438015343</v>
      </c>
      <c r="K52" s="120">
        <f>J52*(Pesos!$C$8)</f>
        <v>-8.4945623143179532</v>
      </c>
      <c r="L52" s="19"/>
      <c r="M52" s="33" t="s">
        <v>136</v>
      </c>
      <c r="N52" s="33">
        <v>101</v>
      </c>
      <c r="O52" s="33">
        <v>2127</v>
      </c>
      <c r="P52" s="33">
        <v>181</v>
      </c>
      <c r="Q52" s="32">
        <f t="shared" si="10"/>
        <v>2.2000000000000002</v>
      </c>
      <c r="R52" s="119">
        <f t="shared" si="14"/>
        <v>0.27126599900506354</v>
      </c>
      <c r="S52" s="120">
        <f>R52*(Pesos!$C$9)</f>
        <v>2.1701279920405083</v>
      </c>
      <c r="T52" s="19"/>
      <c r="U52" s="33" t="s">
        <v>136</v>
      </c>
      <c r="V52" s="18">
        <v>1909</v>
      </c>
      <c r="W52" s="18">
        <v>456</v>
      </c>
      <c r="X52" s="18">
        <v>2077</v>
      </c>
      <c r="Y52" s="32">
        <f t="shared" si="11"/>
        <v>4.0566210045662103</v>
      </c>
      <c r="Z52" s="119">
        <f t="shared" si="15"/>
        <v>0.16520688052068813</v>
      </c>
      <c r="AA52" s="120">
        <f>Z52*(Pesos!$C$10)</f>
        <v>0.99124128312412885</v>
      </c>
      <c r="AB52" s="19"/>
      <c r="AC52" s="33" t="s">
        <v>136</v>
      </c>
      <c r="AD52" s="18">
        <v>0</v>
      </c>
      <c r="AE52" s="119">
        <f t="shared" si="16"/>
        <v>0</v>
      </c>
      <c r="AF52" s="120">
        <f>AE52*(Pesos!$C$11)</f>
        <v>0</v>
      </c>
      <c r="AG52" s="19"/>
      <c r="AH52" s="33" t="s">
        <v>136</v>
      </c>
      <c r="AI52" s="18">
        <v>2</v>
      </c>
      <c r="AJ52" s="119">
        <f t="shared" si="17"/>
        <v>0.19716407832545579</v>
      </c>
      <c r="AK52" s="120">
        <f>AJ52*(Pesos!$C$12)</f>
        <v>3.9432815665091159</v>
      </c>
      <c r="AL52" s="19"/>
      <c r="AM52" s="33" t="s">
        <v>136</v>
      </c>
      <c r="AN52" s="18">
        <v>10</v>
      </c>
      <c r="AO52" s="119">
        <f t="shared" si="18"/>
        <v>0.1751859851211903</v>
      </c>
      <c r="AP52" s="120">
        <f>AO52*(Pesos!$C$13)</f>
        <v>4.029277657787377</v>
      </c>
      <c r="AQ52" s="19"/>
      <c r="AR52" s="33" t="s">
        <v>136</v>
      </c>
      <c r="AS52" s="18">
        <v>53</v>
      </c>
      <c r="AT52" s="119">
        <f t="shared" si="19"/>
        <v>0.21082745279677412</v>
      </c>
      <c r="AU52" s="120">
        <f>AT52*(Pesos!$C$14)</f>
        <v>5.2706863199193528</v>
      </c>
      <c r="AV52" s="19"/>
      <c r="AW52" s="33" t="s">
        <v>136</v>
      </c>
      <c r="AX52" s="18">
        <v>11</v>
      </c>
      <c r="AY52" s="119">
        <f t="shared" si="20"/>
        <v>0.21195723901280192</v>
      </c>
      <c r="AZ52" s="120">
        <f>AY52*(Pesos!$C$15)</f>
        <v>3.6032730632176326</v>
      </c>
      <c r="BA52" s="19"/>
      <c r="BB52" s="33" t="s">
        <v>136</v>
      </c>
      <c r="BC52" s="18">
        <v>11</v>
      </c>
      <c r="BD52" s="119">
        <f t="shared" si="9"/>
        <v>0.88582460011031439</v>
      </c>
      <c r="BE52" s="120">
        <f>BD52*(Pesos!$C$16)</f>
        <v>28.34638720353006</v>
      </c>
    </row>
    <row r="53" spans="1:57" x14ac:dyDescent="0.25">
      <c r="A53" s="99">
        <v>50</v>
      </c>
      <c r="B53" s="19"/>
      <c r="C53" s="33" t="s">
        <v>137</v>
      </c>
      <c r="D53" s="18">
        <v>21073</v>
      </c>
      <c r="E53" s="119">
        <f t="shared" si="12"/>
        <v>1.190072677156613</v>
      </c>
      <c r="F53" s="120">
        <f>E53*(Pesos!$C$7)</f>
        <v>5.9503633857830653</v>
      </c>
      <c r="G53" s="19"/>
      <c r="H53" s="33" t="s">
        <v>137</v>
      </c>
      <c r="I53" s="31">
        <f>'DDemog IBGE 2020'!E51</f>
        <v>25.743200039801948</v>
      </c>
      <c r="J53" s="119">
        <f t="shared" si="13"/>
        <v>-3.1463551692906147</v>
      </c>
      <c r="K53" s="120">
        <f>J53*(Pesos!$C$8)</f>
        <v>-60.567337008844333</v>
      </c>
      <c r="L53" s="19"/>
      <c r="M53" s="33" t="s">
        <v>137</v>
      </c>
      <c r="N53" s="33">
        <v>3514</v>
      </c>
      <c r="O53" s="33">
        <v>10423</v>
      </c>
      <c r="P53" s="33">
        <v>737</v>
      </c>
      <c r="Q53" s="32">
        <f t="shared" si="10"/>
        <v>13.400913242009132</v>
      </c>
      <c r="R53" s="119">
        <f t="shared" si="14"/>
        <v>1.6523691446244508</v>
      </c>
      <c r="S53" s="120">
        <f>R53*(Pesos!$C$9)</f>
        <v>13.218953156995607</v>
      </c>
      <c r="T53" s="19"/>
      <c r="U53" s="33" t="s">
        <v>137</v>
      </c>
      <c r="V53" s="18">
        <v>15975</v>
      </c>
      <c r="W53" s="18">
        <v>8318</v>
      </c>
      <c r="X53" s="18">
        <v>15086</v>
      </c>
      <c r="Y53" s="32">
        <f t="shared" si="11"/>
        <v>35.962557077625576</v>
      </c>
      <c r="Z53" s="119">
        <f t="shared" si="15"/>
        <v>1.4645839144583921</v>
      </c>
      <c r="AA53" s="120">
        <f>Z53*(Pesos!$C$10)</f>
        <v>8.787503486750353</v>
      </c>
      <c r="AB53" s="19"/>
      <c r="AC53" s="33" t="s">
        <v>137</v>
      </c>
      <c r="AD53" s="18">
        <v>0</v>
      </c>
      <c r="AE53" s="119">
        <f t="shared" si="16"/>
        <v>0</v>
      </c>
      <c r="AF53" s="120">
        <f>AE53*(Pesos!$C$11)</f>
        <v>0</v>
      </c>
      <c r="AG53" s="19"/>
      <c r="AH53" s="33" t="s">
        <v>137</v>
      </c>
      <c r="AI53" s="18">
        <v>10</v>
      </c>
      <c r="AJ53" s="119">
        <f t="shared" si="17"/>
        <v>0.98582039162727886</v>
      </c>
      <c r="AK53" s="120">
        <f>AJ53*(Pesos!$C$12)</f>
        <v>19.716407832545578</v>
      </c>
      <c r="AL53" s="19"/>
      <c r="AM53" s="33" t="s">
        <v>137</v>
      </c>
      <c r="AN53" s="18">
        <v>72</v>
      </c>
      <c r="AO53" s="119">
        <f t="shared" si="18"/>
        <v>1.2613390928725703</v>
      </c>
      <c r="AP53" s="120">
        <f>AO53*(Pesos!$C$13)</f>
        <v>29.010799136069117</v>
      </c>
      <c r="AQ53" s="19"/>
      <c r="AR53" s="33" t="s">
        <v>137</v>
      </c>
      <c r="AS53" s="18">
        <v>310</v>
      </c>
      <c r="AT53" s="119">
        <f t="shared" si="19"/>
        <v>1.2331417050377353</v>
      </c>
      <c r="AU53" s="120">
        <f>AT53*(Pesos!$C$14)</f>
        <v>30.828542625943385</v>
      </c>
      <c r="AV53" s="19"/>
      <c r="AW53" s="33" t="s">
        <v>137</v>
      </c>
      <c r="AX53" s="18">
        <v>67</v>
      </c>
      <c r="AY53" s="119">
        <f t="shared" si="20"/>
        <v>1.291012273987066</v>
      </c>
      <c r="AZ53" s="120">
        <f>AY53*(Pesos!$C$15)</f>
        <v>21.94720865778012</v>
      </c>
      <c r="BA53" s="19"/>
      <c r="BB53" s="33" t="s">
        <v>137</v>
      </c>
      <c r="BC53" s="18">
        <v>11</v>
      </c>
      <c r="BD53" s="119">
        <f t="shared" si="9"/>
        <v>0.88582460011031439</v>
      </c>
      <c r="BE53" s="120">
        <f>BD53*(Pesos!$C$16)</f>
        <v>28.34638720353006</v>
      </c>
    </row>
    <row r="54" spans="1:57" x14ac:dyDescent="0.25">
      <c r="A54" s="99">
        <v>51</v>
      </c>
      <c r="B54" s="19"/>
      <c r="C54" s="33" t="s">
        <v>138</v>
      </c>
      <c r="D54" s="18">
        <v>8096</v>
      </c>
      <c r="E54" s="119">
        <f t="shared" si="12"/>
        <v>0.45721199612109997</v>
      </c>
      <c r="F54" s="120">
        <f>E54*(Pesos!$C$7)</f>
        <v>2.2860599806054998</v>
      </c>
      <c r="G54" s="19"/>
      <c r="H54" s="33" t="s">
        <v>138</v>
      </c>
      <c r="I54" s="31">
        <f>'DDemog IBGE 2020'!E52</f>
        <v>2.0742160219599071</v>
      </c>
      <c r="J54" s="119">
        <f t="shared" si="13"/>
        <v>-0.25351239522781477</v>
      </c>
      <c r="K54" s="120">
        <f>J54*(Pesos!$C$8)</f>
        <v>-4.8801136081354342</v>
      </c>
      <c r="L54" s="19"/>
      <c r="M54" s="33" t="s">
        <v>138</v>
      </c>
      <c r="N54" s="33">
        <v>154</v>
      </c>
      <c r="O54" s="33">
        <v>644</v>
      </c>
      <c r="P54" s="33">
        <v>314</v>
      </c>
      <c r="Q54" s="32">
        <f t="shared" si="10"/>
        <v>1.015525114155251</v>
      </c>
      <c r="R54" s="119">
        <f t="shared" si="14"/>
        <v>0.12521701573002517</v>
      </c>
      <c r="S54" s="120">
        <f>R54*(Pesos!$C$9)</f>
        <v>1.0017361258402013</v>
      </c>
      <c r="T54" s="19"/>
      <c r="U54" s="33" t="s">
        <v>138</v>
      </c>
      <c r="V54" s="18">
        <v>5730</v>
      </c>
      <c r="W54" s="18">
        <v>714</v>
      </c>
      <c r="X54" s="18">
        <v>7163</v>
      </c>
      <c r="Y54" s="32">
        <f t="shared" si="11"/>
        <v>12.426484018264839</v>
      </c>
      <c r="Z54" s="119">
        <f t="shared" si="15"/>
        <v>0.50607159460715956</v>
      </c>
      <c r="AA54" s="120">
        <f>Z54*(Pesos!$C$10)</f>
        <v>3.0364295676429576</v>
      </c>
      <c r="AB54" s="19"/>
      <c r="AC54" s="33" t="s">
        <v>138</v>
      </c>
      <c r="AD54" s="18">
        <v>3</v>
      </c>
      <c r="AE54" s="119">
        <f t="shared" si="16"/>
        <v>2.8815789473684208</v>
      </c>
      <c r="AF54" s="120">
        <f>AE54*(Pesos!$C$11)</f>
        <v>83.565789473684205</v>
      </c>
      <c r="AG54" s="19"/>
      <c r="AH54" s="33" t="s">
        <v>138</v>
      </c>
      <c r="AI54" s="18">
        <v>7</v>
      </c>
      <c r="AJ54" s="119">
        <f t="shared" si="17"/>
        <v>0.69007427413909528</v>
      </c>
      <c r="AK54" s="120">
        <f>AJ54*(Pesos!$C$12)</f>
        <v>13.801485482781906</v>
      </c>
      <c r="AL54" s="19"/>
      <c r="AM54" s="33" t="s">
        <v>138</v>
      </c>
      <c r="AN54" s="18">
        <v>26</v>
      </c>
      <c r="AO54" s="119">
        <f t="shared" si="18"/>
        <v>0.45548356131509476</v>
      </c>
      <c r="AP54" s="120">
        <f>AO54*(Pesos!$C$13)</f>
        <v>10.47612191024718</v>
      </c>
      <c r="AQ54" s="19"/>
      <c r="AR54" s="33" t="s">
        <v>138</v>
      </c>
      <c r="AS54" s="18">
        <v>153</v>
      </c>
      <c r="AT54" s="119">
        <f t="shared" si="19"/>
        <v>0.60861509958314031</v>
      </c>
      <c r="AU54" s="120">
        <f>AT54*(Pesos!$C$14)</f>
        <v>15.215377489578508</v>
      </c>
      <c r="AV54" s="19"/>
      <c r="AW54" s="33" t="s">
        <v>138</v>
      </c>
      <c r="AX54" s="18">
        <v>29</v>
      </c>
      <c r="AY54" s="119">
        <f t="shared" si="20"/>
        <v>0.55879635739738676</v>
      </c>
      <c r="AZ54" s="120">
        <f>AY54*(Pesos!$C$15)</f>
        <v>9.4995380757555754</v>
      </c>
      <c r="BA54" s="19"/>
      <c r="BB54" s="33" t="s">
        <v>138</v>
      </c>
      <c r="BC54" s="18">
        <v>11</v>
      </c>
      <c r="BD54" s="119">
        <f t="shared" si="9"/>
        <v>0.88582460011031439</v>
      </c>
      <c r="BE54" s="120">
        <f>BD54*(Pesos!$C$16)</f>
        <v>28.34638720353006</v>
      </c>
    </row>
    <row r="55" spans="1:57" x14ac:dyDescent="0.25">
      <c r="A55" s="99">
        <v>52</v>
      </c>
      <c r="B55" s="19" t="s">
        <v>33</v>
      </c>
      <c r="C55" s="33" t="s">
        <v>139</v>
      </c>
      <c r="D55" s="18">
        <v>13064</v>
      </c>
      <c r="E55" s="119">
        <f t="shared" si="12"/>
        <v>0.73777390283177491</v>
      </c>
      <c r="F55" s="120">
        <f>E55*(Pesos!$C$7)</f>
        <v>3.6888695141588745</v>
      </c>
      <c r="G55" s="19" t="s">
        <v>33</v>
      </c>
      <c r="H55" s="33" t="s">
        <v>139</v>
      </c>
      <c r="I55" s="31">
        <f>'DDemog IBGE 2020'!E53</f>
        <v>15.492749757772744</v>
      </c>
      <c r="J55" s="119">
        <f t="shared" si="13"/>
        <v>-1.8935366703256684</v>
      </c>
      <c r="K55" s="120">
        <f>J55*(Pesos!$C$8)</f>
        <v>-36.450580903769115</v>
      </c>
      <c r="L55" s="19" t="s">
        <v>33</v>
      </c>
      <c r="M55" s="33" t="s">
        <v>139</v>
      </c>
      <c r="N55" s="33">
        <v>430</v>
      </c>
      <c r="O55" s="33">
        <v>11141</v>
      </c>
      <c r="P55" s="33">
        <v>254</v>
      </c>
      <c r="Q55" s="32">
        <f t="shared" si="10"/>
        <v>10.799086757990866</v>
      </c>
      <c r="R55" s="119">
        <f t="shared" si="14"/>
        <v>1.3315568444312478</v>
      </c>
      <c r="S55" s="120">
        <f>R55*(Pesos!$C$9)</f>
        <v>10.652454755449982</v>
      </c>
      <c r="T55" s="19" t="s">
        <v>33</v>
      </c>
      <c r="U55" s="33" t="s">
        <v>139</v>
      </c>
      <c r="V55" s="18">
        <v>9573</v>
      </c>
      <c r="W55" s="18">
        <v>2709</v>
      </c>
      <c r="X55" s="18">
        <v>9123</v>
      </c>
      <c r="Y55" s="32">
        <f t="shared" si="11"/>
        <v>19.547945205479454</v>
      </c>
      <c r="Z55" s="119">
        <f t="shared" si="15"/>
        <v>0.79609483960948435</v>
      </c>
      <c r="AA55" s="120">
        <f>Z55*(Pesos!$C$10)</f>
        <v>4.7765690376569063</v>
      </c>
      <c r="AB55" s="19" t="s">
        <v>33</v>
      </c>
      <c r="AC55" s="33" t="s">
        <v>139</v>
      </c>
      <c r="AD55" s="18">
        <v>0</v>
      </c>
      <c r="AE55" s="119">
        <f t="shared" si="16"/>
        <v>0</v>
      </c>
      <c r="AF55" s="120">
        <f>AE55*(Pesos!$C$11)</f>
        <v>0</v>
      </c>
      <c r="AG55" s="19" t="s">
        <v>33</v>
      </c>
      <c r="AH55" s="33" t="s">
        <v>139</v>
      </c>
      <c r="AI55" s="18">
        <v>8</v>
      </c>
      <c r="AJ55" s="119">
        <f t="shared" si="17"/>
        <v>0.78865631330182318</v>
      </c>
      <c r="AK55" s="120">
        <f>AJ55*(Pesos!$C$12)</f>
        <v>15.773126266036464</v>
      </c>
      <c r="AL55" s="19" t="s">
        <v>33</v>
      </c>
      <c r="AM55" s="33" t="s">
        <v>139</v>
      </c>
      <c r="AN55" s="18">
        <v>45</v>
      </c>
      <c r="AO55" s="119">
        <f t="shared" si="18"/>
        <v>0.78833693304535635</v>
      </c>
      <c r="AP55" s="120">
        <f>AO55*(Pesos!$C$13)</f>
        <v>18.131749460043196</v>
      </c>
      <c r="AQ55" s="19" t="s">
        <v>33</v>
      </c>
      <c r="AR55" s="33" t="s">
        <v>139</v>
      </c>
      <c r="AS55" s="18">
        <v>194</v>
      </c>
      <c r="AT55" s="119">
        <f t="shared" si="19"/>
        <v>0.77170803476555061</v>
      </c>
      <c r="AU55" s="120">
        <f>AT55*(Pesos!$C$14)</f>
        <v>19.292700869138766</v>
      </c>
      <c r="AV55" s="19" t="s">
        <v>33</v>
      </c>
      <c r="AW55" s="33" t="s">
        <v>139</v>
      </c>
      <c r="AX55" s="18">
        <v>39</v>
      </c>
      <c r="AY55" s="119">
        <f t="shared" si="20"/>
        <v>0.75148475649993407</v>
      </c>
      <c r="AZ55" s="120">
        <f>AY55*(Pesos!$C$15)</f>
        <v>12.775240860498879</v>
      </c>
      <c r="BA55" s="19" t="s">
        <v>33</v>
      </c>
      <c r="BB55" s="33" t="s">
        <v>139</v>
      </c>
      <c r="BC55" s="18">
        <v>11</v>
      </c>
      <c r="BD55" s="119">
        <f t="shared" si="9"/>
        <v>0.88582460011031439</v>
      </c>
      <c r="BE55" s="120">
        <f>BD55*(Pesos!$C$16)</f>
        <v>28.34638720353006</v>
      </c>
    </row>
    <row r="56" spans="1:57" x14ac:dyDescent="0.25">
      <c r="A56" s="99">
        <v>53</v>
      </c>
      <c r="B56" s="19"/>
      <c r="C56" s="33" t="s">
        <v>140</v>
      </c>
      <c r="D56" s="18">
        <v>73569</v>
      </c>
      <c r="E56" s="119">
        <f t="shared" si="12"/>
        <v>4.1547220037837453</v>
      </c>
      <c r="F56" s="120">
        <f>E56*(Pesos!$C$7)</f>
        <v>20.773610018918728</v>
      </c>
      <c r="G56" s="19"/>
      <c r="H56" s="33" t="s">
        <v>140</v>
      </c>
      <c r="I56" s="31">
        <f>'DDemog IBGE 2020'!E54</f>
        <v>9.0840610137891495</v>
      </c>
      <c r="J56" s="119">
        <f t="shared" si="13"/>
        <v>-1.110261439319753</v>
      </c>
      <c r="K56" s="120">
        <f>J56*(Pesos!$C$8)</f>
        <v>-21.372532706905243</v>
      </c>
      <c r="L56" s="19"/>
      <c r="M56" s="33" t="s">
        <v>140</v>
      </c>
      <c r="N56" s="33">
        <v>6995</v>
      </c>
      <c r="O56" s="33">
        <v>41071</v>
      </c>
      <c r="P56" s="33">
        <v>3529</v>
      </c>
      <c r="Q56" s="32">
        <f t="shared" si="10"/>
        <v>47.118721461187214</v>
      </c>
      <c r="R56" s="119">
        <f t="shared" si="14"/>
        <v>5.8098668404592164</v>
      </c>
      <c r="S56" s="120">
        <f>R56*(Pesos!$C$9)</f>
        <v>46.478934723673731</v>
      </c>
      <c r="T56" s="19"/>
      <c r="U56" s="33" t="s">
        <v>140</v>
      </c>
      <c r="V56" s="18">
        <v>53425</v>
      </c>
      <c r="W56" s="18">
        <v>30253</v>
      </c>
      <c r="X56" s="18">
        <v>53714</v>
      </c>
      <c r="Y56" s="32">
        <f t="shared" si="11"/>
        <v>125.47214611872145</v>
      </c>
      <c r="Z56" s="119">
        <f t="shared" si="15"/>
        <v>5.1098837749883792</v>
      </c>
      <c r="AA56" s="120">
        <f>Z56*(Pesos!$C$10)</f>
        <v>30.659302649930275</v>
      </c>
      <c r="AB56" s="19"/>
      <c r="AC56" s="33" t="s">
        <v>140</v>
      </c>
      <c r="AD56" s="18">
        <v>0</v>
      </c>
      <c r="AE56" s="119">
        <f t="shared" si="16"/>
        <v>0</v>
      </c>
      <c r="AF56" s="120">
        <f>AE56*(Pesos!$C$11)</f>
        <v>0</v>
      </c>
      <c r="AG56" s="19"/>
      <c r="AH56" s="33" t="s">
        <v>140</v>
      </c>
      <c r="AI56" s="18">
        <v>33</v>
      </c>
      <c r="AJ56" s="119">
        <f t="shared" si="17"/>
        <v>3.2532072923700199</v>
      </c>
      <c r="AK56" s="120">
        <f>AJ56*(Pesos!$C$12)</f>
        <v>65.064145847400397</v>
      </c>
      <c r="AL56" s="19"/>
      <c r="AM56" s="33" t="s">
        <v>140</v>
      </c>
      <c r="AN56" s="18">
        <v>219</v>
      </c>
      <c r="AO56" s="119">
        <f t="shared" si="18"/>
        <v>3.8365730741540678</v>
      </c>
      <c r="AP56" s="120">
        <f>AO56*(Pesos!$C$13)</f>
        <v>88.241180705543556</v>
      </c>
      <c r="AQ56" s="19"/>
      <c r="AR56" s="33" t="s">
        <v>140</v>
      </c>
      <c r="AS56" s="18">
        <v>1077</v>
      </c>
      <c r="AT56" s="119">
        <f t="shared" si="19"/>
        <v>4.2841729558891641</v>
      </c>
      <c r="AU56" s="120">
        <f>AT56*(Pesos!$C$14)</f>
        <v>107.10432389722911</v>
      </c>
      <c r="AV56" s="19"/>
      <c r="AW56" s="33" t="s">
        <v>140</v>
      </c>
      <c r="AX56" s="18">
        <v>233</v>
      </c>
      <c r="AY56" s="119">
        <f t="shared" si="20"/>
        <v>4.4896396990893495</v>
      </c>
      <c r="AZ56" s="120">
        <f>AY56*(Pesos!$C$15)</f>
        <v>76.323874884518943</v>
      </c>
      <c r="BA56" s="19"/>
      <c r="BB56" s="33" t="s">
        <v>140</v>
      </c>
      <c r="BC56" s="18">
        <v>16</v>
      </c>
      <c r="BD56" s="119">
        <f t="shared" si="9"/>
        <v>1.2884721456150028</v>
      </c>
      <c r="BE56" s="120">
        <f>BD56*(Pesos!$C$16)</f>
        <v>41.231108659680089</v>
      </c>
    </row>
    <row r="57" spans="1:57" x14ac:dyDescent="0.25">
      <c r="A57" s="99">
        <v>54</v>
      </c>
      <c r="B57" s="24" t="s">
        <v>34</v>
      </c>
      <c r="C57" s="33" t="s">
        <v>141</v>
      </c>
      <c r="D57" s="18">
        <v>12309</v>
      </c>
      <c r="E57" s="119">
        <f t="shared" si="12"/>
        <v>0.69513617345042245</v>
      </c>
      <c r="F57" s="120">
        <f>E57*(Pesos!$C$7)</f>
        <v>3.4756808672521124</v>
      </c>
      <c r="G57" s="24" t="s">
        <v>34</v>
      </c>
      <c r="H57" s="33" t="s">
        <v>141</v>
      </c>
      <c r="I57" s="31">
        <f>'DDemog IBGE 2020'!E55</f>
        <v>2.3664480146234355</v>
      </c>
      <c r="J57" s="119">
        <f t="shared" si="13"/>
        <v>-0.28922923071553158</v>
      </c>
      <c r="K57" s="120">
        <f>J57*(Pesos!$C$8)</f>
        <v>-5.5676626912739833</v>
      </c>
      <c r="L57" s="24" t="s">
        <v>34</v>
      </c>
      <c r="M57" s="33" t="s">
        <v>141</v>
      </c>
      <c r="N57" s="33">
        <v>480</v>
      </c>
      <c r="O57" s="33">
        <v>499</v>
      </c>
      <c r="P57" s="33">
        <v>869</v>
      </c>
      <c r="Q57" s="32">
        <f t="shared" si="10"/>
        <v>1.6876712328767123</v>
      </c>
      <c r="R57" s="119">
        <f t="shared" si="14"/>
        <v>0.20809446499018575</v>
      </c>
      <c r="S57" s="120">
        <f>R57*(Pesos!$C$9)</f>
        <v>1.664755719921486</v>
      </c>
      <c r="T57" s="24" t="s">
        <v>34</v>
      </c>
      <c r="U57" s="33" t="s">
        <v>141</v>
      </c>
      <c r="V57" s="18">
        <v>7261</v>
      </c>
      <c r="W57" s="18">
        <v>612</v>
      </c>
      <c r="X57" s="18">
        <v>4851</v>
      </c>
      <c r="Y57" s="32">
        <f t="shared" si="11"/>
        <v>11.620091324200914</v>
      </c>
      <c r="Z57" s="119">
        <f t="shared" si="15"/>
        <v>0.47323105532310572</v>
      </c>
      <c r="AA57" s="120">
        <f>Z57*(Pesos!$C$10)</f>
        <v>2.8393863319386341</v>
      </c>
      <c r="AB57" s="24" t="s">
        <v>34</v>
      </c>
      <c r="AC57" s="33" t="s">
        <v>141</v>
      </c>
      <c r="AD57" s="18">
        <v>0</v>
      </c>
      <c r="AE57" s="119">
        <f t="shared" si="16"/>
        <v>0</v>
      </c>
      <c r="AF57" s="120">
        <f>AE57*(Pesos!$C$11)</f>
        <v>0</v>
      </c>
      <c r="AG57" s="24" t="s">
        <v>34</v>
      </c>
      <c r="AH57" s="33" t="s">
        <v>141</v>
      </c>
      <c r="AI57" s="18">
        <v>21</v>
      </c>
      <c r="AJ57" s="119">
        <f t="shared" si="17"/>
        <v>2.0702228224172856</v>
      </c>
      <c r="AK57" s="120">
        <f>AJ57*(Pesos!$C$12)</f>
        <v>41.404456448345712</v>
      </c>
      <c r="AL57" s="24" t="s">
        <v>34</v>
      </c>
      <c r="AM57" s="33" t="s">
        <v>141</v>
      </c>
      <c r="AN57" s="18">
        <v>55</v>
      </c>
      <c r="AO57" s="119">
        <f t="shared" si="18"/>
        <v>0.96352291816654667</v>
      </c>
      <c r="AP57" s="120">
        <f>AO57*(Pesos!$C$13)</f>
        <v>22.161027117830574</v>
      </c>
      <c r="AQ57" s="24" t="s">
        <v>34</v>
      </c>
      <c r="AR57" s="33" t="s">
        <v>141</v>
      </c>
      <c r="AS57" s="18">
        <v>270</v>
      </c>
      <c r="AT57" s="119">
        <f t="shared" si="19"/>
        <v>1.0740266463231889</v>
      </c>
      <c r="AU57" s="120">
        <f>AT57*(Pesos!$C$14)</f>
        <v>26.850666158079722</v>
      </c>
      <c r="AV57" s="24" t="s">
        <v>34</v>
      </c>
      <c r="AW57" s="33" t="s">
        <v>141</v>
      </c>
      <c r="AX57" s="18">
        <v>53</v>
      </c>
      <c r="AY57" s="119">
        <f t="shared" si="20"/>
        <v>1.0212485152435</v>
      </c>
      <c r="AZ57" s="120">
        <f>AY57*(Pesos!$C$15)</f>
        <v>17.3612247591395</v>
      </c>
      <c r="BA57" s="24" t="s">
        <v>34</v>
      </c>
      <c r="BB57" s="33" t="s">
        <v>141</v>
      </c>
      <c r="BC57" s="18">
        <v>11</v>
      </c>
      <c r="BD57" s="119">
        <f t="shared" si="9"/>
        <v>0.88582460011031439</v>
      </c>
      <c r="BE57" s="120">
        <f>BD57*(Pesos!$C$16)</f>
        <v>28.34638720353006</v>
      </c>
    </row>
    <row r="58" spans="1:57" x14ac:dyDescent="0.25">
      <c r="A58" s="99">
        <v>55</v>
      </c>
      <c r="B58" s="24"/>
      <c r="C58" s="33" t="s">
        <v>142</v>
      </c>
      <c r="D58" s="18">
        <v>95215</v>
      </c>
      <c r="E58" s="119">
        <f t="shared" si="12"/>
        <v>5.3771541762191868</v>
      </c>
      <c r="F58" s="120">
        <f>E58*(Pesos!$C$7)</f>
        <v>26.885770881095933</v>
      </c>
      <c r="G58" s="24"/>
      <c r="H58" s="33" t="s">
        <v>142</v>
      </c>
      <c r="I58" s="31">
        <f>('DDemog IBGE 2020'!E56)/2</f>
        <v>198.49118916881477</v>
      </c>
      <c r="J58" s="119">
        <f t="shared" si="13"/>
        <v>-24.259757067278198</v>
      </c>
      <c r="K58" s="120">
        <f>J58*(Pesos!$C$8)</f>
        <v>-467.00032354510529</v>
      </c>
      <c r="L58" s="24"/>
      <c r="M58" s="33" t="s">
        <v>142</v>
      </c>
      <c r="N58" s="33">
        <v>27704</v>
      </c>
      <c r="O58" s="33">
        <v>8823</v>
      </c>
      <c r="P58" s="33">
        <v>4943</v>
      </c>
      <c r="Q58" s="32">
        <f t="shared" si="10"/>
        <v>37.872146118721467</v>
      </c>
      <c r="R58" s="119">
        <f t="shared" si="14"/>
        <v>4.6697388869821452</v>
      </c>
      <c r="S58" s="120">
        <f>R58*(Pesos!$C$9)</f>
        <v>37.357911095857162</v>
      </c>
      <c r="T58" s="24"/>
      <c r="U58" s="33" t="s">
        <v>142</v>
      </c>
      <c r="V58" s="18">
        <v>76371</v>
      </c>
      <c r="W58" s="18">
        <v>5715</v>
      </c>
      <c r="X58" s="18">
        <v>44328</v>
      </c>
      <c r="Y58" s="32">
        <f t="shared" si="11"/>
        <v>115.44657534246575</v>
      </c>
      <c r="Z58" s="119">
        <f t="shared" si="15"/>
        <v>4.7015899581589977</v>
      </c>
      <c r="AA58" s="120">
        <f>Z58*(Pesos!$C$10)</f>
        <v>28.209539748953986</v>
      </c>
      <c r="AB58" s="24"/>
      <c r="AC58" s="33" t="s">
        <v>142</v>
      </c>
      <c r="AD58" s="18">
        <v>0</v>
      </c>
      <c r="AE58" s="119">
        <f t="shared" si="16"/>
        <v>0</v>
      </c>
      <c r="AF58" s="120">
        <f>AE58*(Pesos!$C$11)</f>
        <v>0</v>
      </c>
      <c r="AG58" s="24"/>
      <c r="AH58" s="33" t="s">
        <v>142</v>
      </c>
      <c r="AI58" s="18">
        <v>51</v>
      </c>
      <c r="AJ58" s="119">
        <f t="shared" si="17"/>
        <v>5.0276839972991221</v>
      </c>
      <c r="AK58" s="120">
        <f>AJ58*(Pesos!$C$12)</f>
        <v>100.55367994598244</v>
      </c>
      <c r="AL58" s="24"/>
      <c r="AM58" s="33" t="s">
        <v>142</v>
      </c>
      <c r="AN58" s="18">
        <v>280</v>
      </c>
      <c r="AO58" s="119">
        <f t="shared" si="18"/>
        <v>4.9052075833933282</v>
      </c>
      <c r="AP58" s="120">
        <f>AO58*(Pesos!$C$13)</f>
        <v>112.81977441804655</v>
      </c>
      <c r="AQ58" s="24"/>
      <c r="AR58" s="33" t="s">
        <v>142</v>
      </c>
      <c r="AS58" s="18">
        <v>1254</v>
      </c>
      <c r="AT58" s="119">
        <f t="shared" si="19"/>
        <v>4.9882570907010324</v>
      </c>
      <c r="AU58" s="120">
        <f>AT58*(Pesos!$C$14)</f>
        <v>124.70642726752581</v>
      </c>
      <c r="AV58" s="24"/>
      <c r="AW58" s="33" t="s">
        <v>142</v>
      </c>
      <c r="AX58" s="18">
        <v>270</v>
      </c>
      <c r="AY58" s="119">
        <f t="shared" si="20"/>
        <v>5.2025867757687738</v>
      </c>
      <c r="AZ58" s="120">
        <f>AY58*(Pesos!$C$15)</f>
        <v>88.44397518806916</v>
      </c>
      <c r="BA58" s="24"/>
      <c r="BB58" s="150" t="s">
        <v>142</v>
      </c>
      <c r="BC58" s="149">
        <v>23</v>
      </c>
      <c r="BD58" s="119">
        <f t="shared" si="9"/>
        <v>1.8521787093215665</v>
      </c>
      <c r="BE58" s="120">
        <f>BD58*(Pesos!$C$16)</f>
        <v>59.269718698290127</v>
      </c>
    </row>
    <row r="59" spans="1:57" x14ac:dyDescent="0.25">
      <c r="A59" s="99">
        <v>56</v>
      </c>
      <c r="B59" s="19" t="s">
        <v>35</v>
      </c>
      <c r="C59" s="33" t="s">
        <v>143</v>
      </c>
      <c r="D59" s="18">
        <v>5261</v>
      </c>
      <c r="E59" s="119">
        <f t="shared" si="12"/>
        <v>0.29710873413946481</v>
      </c>
      <c r="F59" s="120">
        <f>E59*(Pesos!$C$7)</f>
        <v>1.4855436706973242</v>
      </c>
      <c r="G59" s="19" t="s">
        <v>35</v>
      </c>
      <c r="H59" s="33" t="s">
        <v>143</v>
      </c>
      <c r="I59" s="31">
        <f>'DDemog IBGE 2020'!E57</f>
        <v>2.3661867277029431</v>
      </c>
      <c r="J59" s="119">
        <f t="shared" si="13"/>
        <v>-0.28919729601232103</v>
      </c>
      <c r="K59" s="120">
        <f>J59*(Pesos!$C$8)</f>
        <v>-5.56704794823718</v>
      </c>
      <c r="L59" s="19" t="s">
        <v>35</v>
      </c>
      <c r="M59" s="33" t="s">
        <v>143</v>
      </c>
      <c r="N59" s="33">
        <v>377</v>
      </c>
      <c r="O59" s="33">
        <v>4595</v>
      </c>
      <c r="P59" s="33">
        <v>99</v>
      </c>
      <c r="Q59" s="32">
        <f t="shared" si="10"/>
        <v>4.6310502283105022</v>
      </c>
      <c r="R59" s="119">
        <f t="shared" si="14"/>
        <v>0.57102112119330717</v>
      </c>
      <c r="S59" s="120">
        <f>R59*(Pesos!$C$9)</f>
        <v>4.5681689695464573</v>
      </c>
      <c r="T59" s="19" t="s">
        <v>35</v>
      </c>
      <c r="U59" s="33" t="s">
        <v>143</v>
      </c>
      <c r="V59" s="18">
        <v>4460</v>
      </c>
      <c r="W59" s="18">
        <v>480</v>
      </c>
      <c r="X59" s="18">
        <v>3845</v>
      </c>
      <c r="Y59" s="32">
        <f t="shared" si="11"/>
        <v>8.0228310502283104</v>
      </c>
      <c r="Z59" s="119">
        <f t="shared" si="15"/>
        <v>0.32673175267317539</v>
      </c>
      <c r="AA59" s="120">
        <f>Z59*(Pesos!$C$10)</f>
        <v>1.9603905160390522</v>
      </c>
      <c r="AB59" s="19" t="s">
        <v>35</v>
      </c>
      <c r="AC59" s="33" t="s">
        <v>143</v>
      </c>
      <c r="AD59" s="18">
        <v>0</v>
      </c>
      <c r="AE59" s="119">
        <f t="shared" si="16"/>
        <v>0</v>
      </c>
      <c r="AF59" s="120">
        <f>AE59*(Pesos!$C$11)</f>
        <v>0</v>
      </c>
      <c r="AG59" s="19" t="s">
        <v>35</v>
      </c>
      <c r="AH59" s="33" t="s">
        <v>143</v>
      </c>
      <c r="AI59" s="18">
        <v>4</v>
      </c>
      <c r="AJ59" s="119">
        <f t="shared" si="17"/>
        <v>0.39432815665091159</v>
      </c>
      <c r="AK59" s="120">
        <f>AJ59*(Pesos!$C$12)</f>
        <v>7.8865631330182318</v>
      </c>
      <c r="AL59" s="19" t="s">
        <v>35</v>
      </c>
      <c r="AM59" s="33" t="s">
        <v>143</v>
      </c>
      <c r="AN59" s="18">
        <v>18</v>
      </c>
      <c r="AO59" s="119">
        <f t="shared" si="18"/>
        <v>0.31533477321814257</v>
      </c>
      <c r="AP59" s="120">
        <f>AO59*(Pesos!$C$13)</f>
        <v>7.2526997840172793</v>
      </c>
      <c r="AQ59" s="19" t="s">
        <v>35</v>
      </c>
      <c r="AR59" s="33" t="s">
        <v>143</v>
      </c>
      <c r="AS59" s="18">
        <v>104</v>
      </c>
      <c r="AT59" s="119">
        <f t="shared" si="19"/>
        <v>0.41369915265782092</v>
      </c>
      <c r="AU59" s="120">
        <f>AT59*(Pesos!$C$14)</f>
        <v>10.342478816445523</v>
      </c>
      <c r="AV59" s="19" t="s">
        <v>35</v>
      </c>
      <c r="AW59" s="33" t="s">
        <v>143</v>
      </c>
      <c r="AX59" s="18">
        <v>18</v>
      </c>
      <c r="AY59" s="119">
        <f t="shared" si="20"/>
        <v>0.34683911838458492</v>
      </c>
      <c r="AZ59" s="120">
        <f>AY59*(Pesos!$C$15)</f>
        <v>5.8962650125379437</v>
      </c>
      <c r="BA59" s="19" t="s">
        <v>35</v>
      </c>
      <c r="BB59" s="33" t="s">
        <v>143</v>
      </c>
      <c r="BC59" s="18">
        <v>11</v>
      </c>
      <c r="BD59" s="119">
        <f t="shared" si="9"/>
        <v>0.88582460011031439</v>
      </c>
      <c r="BE59" s="120">
        <f>BD59*(Pesos!$C$16)</f>
        <v>28.34638720353006</v>
      </c>
    </row>
    <row r="60" spans="1:57" x14ac:dyDescent="0.25">
      <c r="A60" s="99">
        <v>57</v>
      </c>
      <c r="B60" s="19"/>
      <c r="C60" s="33" t="s">
        <v>144</v>
      </c>
      <c r="D60" s="18">
        <v>49486</v>
      </c>
      <c r="E60" s="119">
        <f t="shared" si="12"/>
        <v>2.7946631472392234</v>
      </c>
      <c r="F60" s="120">
        <f>E60*(Pesos!$C$7)</f>
        <v>13.973315736196117</v>
      </c>
      <c r="G60" s="19"/>
      <c r="H60" s="33" t="s">
        <v>144</v>
      </c>
      <c r="I60" s="31">
        <f>'DDemog IBGE 2020'!E58</f>
        <v>18.402022970688478</v>
      </c>
      <c r="J60" s="119">
        <f t="shared" si="13"/>
        <v>-2.249110445077199</v>
      </c>
      <c r="K60" s="120">
        <f>J60*(Pesos!$C$8)</f>
        <v>-43.295376067736079</v>
      </c>
      <c r="L60" s="19"/>
      <c r="M60" s="33" t="s">
        <v>144</v>
      </c>
      <c r="N60" s="33">
        <v>5392</v>
      </c>
      <c r="O60" s="33">
        <v>5302</v>
      </c>
      <c r="P60" s="33">
        <v>2226</v>
      </c>
      <c r="Q60" s="32">
        <f t="shared" si="10"/>
        <v>11.799086757990869</v>
      </c>
      <c r="R60" s="119">
        <f t="shared" si="14"/>
        <v>1.4548595712517316</v>
      </c>
      <c r="S60" s="120">
        <f>R60*(Pesos!$C$9)</f>
        <v>11.638876570013853</v>
      </c>
      <c r="T60" s="19"/>
      <c r="U60" s="33" t="s">
        <v>144</v>
      </c>
      <c r="V60" s="18">
        <v>36998</v>
      </c>
      <c r="W60" s="18">
        <v>5405</v>
      </c>
      <c r="X60" s="18">
        <v>28138</v>
      </c>
      <c r="Y60" s="32">
        <f t="shared" si="11"/>
        <v>64.421004566210044</v>
      </c>
      <c r="Z60" s="119">
        <f t="shared" si="15"/>
        <v>2.6235611343561147</v>
      </c>
      <c r="AA60" s="120">
        <f>Z60*(Pesos!$C$10)</f>
        <v>15.741366806136689</v>
      </c>
      <c r="AB60" s="19"/>
      <c r="AC60" s="33" t="s">
        <v>144</v>
      </c>
      <c r="AD60" s="18">
        <v>0</v>
      </c>
      <c r="AE60" s="119">
        <f t="shared" si="16"/>
        <v>0</v>
      </c>
      <c r="AF60" s="120">
        <f>AE60*(Pesos!$C$11)</f>
        <v>0</v>
      </c>
      <c r="AG60" s="19"/>
      <c r="AH60" s="33" t="s">
        <v>144</v>
      </c>
      <c r="AI60" s="18">
        <v>15</v>
      </c>
      <c r="AJ60" s="119">
        <f t="shared" si="17"/>
        <v>1.4787305874409182</v>
      </c>
      <c r="AK60" s="120">
        <f>AJ60*(Pesos!$C$12)</f>
        <v>29.574611748818363</v>
      </c>
      <c r="AL60" s="19"/>
      <c r="AM60" s="33" t="s">
        <v>144</v>
      </c>
      <c r="AN60" s="18">
        <v>133</v>
      </c>
      <c r="AO60" s="119">
        <f t="shared" si="18"/>
        <v>2.3299736021118309</v>
      </c>
      <c r="AP60" s="120">
        <f>AO60*(Pesos!$C$13)</f>
        <v>53.58939284857211</v>
      </c>
      <c r="AQ60" s="19"/>
      <c r="AR60" s="33" t="s">
        <v>144</v>
      </c>
      <c r="AS60" s="18">
        <v>605</v>
      </c>
      <c r="AT60" s="119">
        <f t="shared" si="19"/>
        <v>2.4066152630575157</v>
      </c>
      <c r="AU60" s="120">
        <f>AT60*(Pesos!$C$14)</f>
        <v>60.165381576437895</v>
      </c>
      <c r="AV60" s="19"/>
      <c r="AW60" s="33" t="s">
        <v>144</v>
      </c>
      <c r="AX60" s="18">
        <v>138</v>
      </c>
      <c r="AY60" s="119">
        <f t="shared" si="20"/>
        <v>2.6590999076151509</v>
      </c>
      <c r="AZ60" s="120">
        <f>AY60*(Pesos!$C$15)</f>
        <v>45.204698429457565</v>
      </c>
      <c r="BA60" s="19"/>
      <c r="BB60" s="33" t="s">
        <v>144</v>
      </c>
      <c r="BC60" s="18">
        <v>11</v>
      </c>
      <c r="BD60" s="119">
        <f t="shared" si="9"/>
        <v>0.88582460011031439</v>
      </c>
      <c r="BE60" s="120">
        <f>BD60*(Pesos!$C$16)</f>
        <v>28.34638720353006</v>
      </c>
    </row>
    <row r="61" spans="1:57" x14ac:dyDescent="0.25">
      <c r="A61" s="99">
        <v>58</v>
      </c>
      <c r="B61" s="19"/>
      <c r="C61" s="33" t="s">
        <v>145</v>
      </c>
      <c r="D61" s="18">
        <v>9317</v>
      </c>
      <c r="E61" s="119">
        <f t="shared" si="12"/>
        <v>0.52616652271001585</v>
      </c>
      <c r="F61" s="120">
        <f>E61*(Pesos!$C$7)</f>
        <v>2.630832613550079</v>
      </c>
      <c r="G61" s="19"/>
      <c r="H61" s="33" t="s">
        <v>145</v>
      </c>
      <c r="I61" s="31">
        <f>'DDemog IBGE 2020'!E59</f>
        <v>3.12651709868295</v>
      </c>
      <c r="J61" s="119">
        <f t="shared" si="13"/>
        <v>-0.38212550188427452</v>
      </c>
      <c r="K61" s="120">
        <f>J61*(Pesos!$C$8)</f>
        <v>-7.3559159112722847</v>
      </c>
      <c r="L61" s="19"/>
      <c r="M61" s="33" t="s">
        <v>145</v>
      </c>
      <c r="N61" s="33">
        <v>720</v>
      </c>
      <c r="O61" s="33">
        <v>7955</v>
      </c>
      <c r="P61" s="33">
        <v>227</v>
      </c>
      <c r="Q61" s="32">
        <f t="shared" si="10"/>
        <v>8.129680365296803</v>
      </c>
      <c r="R61" s="119">
        <f t="shared" si="14"/>
        <v>1.0024117572200397</v>
      </c>
      <c r="S61" s="120">
        <f>R61*(Pesos!$C$9)</f>
        <v>8.0192940577603178</v>
      </c>
      <c r="T61" s="19"/>
      <c r="U61" s="33" t="s">
        <v>145</v>
      </c>
      <c r="V61" s="18">
        <v>7382</v>
      </c>
      <c r="W61" s="18">
        <v>3679</v>
      </c>
      <c r="X61" s="18">
        <v>5117</v>
      </c>
      <c r="Y61" s="32">
        <f t="shared" si="11"/>
        <v>14.774429223744292</v>
      </c>
      <c r="Z61" s="119">
        <f t="shared" si="15"/>
        <v>0.60169223616922374</v>
      </c>
      <c r="AA61" s="120">
        <f>Z61*(Pesos!$C$10)</f>
        <v>3.6101534170153426</v>
      </c>
      <c r="AB61" s="19"/>
      <c r="AC61" s="33" t="s">
        <v>145</v>
      </c>
      <c r="AD61" s="18">
        <v>0</v>
      </c>
      <c r="AE61" s="119">
        <f t="shared" si="16"/>
        <v>0</v>
      </c>
      <c r="AF61" s="120">
        <f>AE61*(Pesos!$C$11)</f>
        <v>0</v>
      </c>
      <c r="AG61" s="19"/>
      <c r="AH61" s="33" t="s">
        <v>145</v>
      </c>
      <c r="AI61" s="18">
        <v>4</v>
      </c>
      <c r="AJ61" s="119">
        <f t="shared" si="17"/>
        <v>0.39432815665091159</v>
      </c>
      <c r="AK61" s="120">
        <f>AJ61*(Pesos!$C$12)</f>
        <v>7.8865631330182318</v>
      </c>
      <c r="AL61" s="19"/>
      <c r="AM61" s="33" t="s">
        <v>145</v>
      </c>
      <c r="AN61" s="18">
        <v>26</v>
      </c>
      <c r="AO61" s="119">
        <f t="shared" si="18"/>
        <v>0.45548356131509476</v>
      </c>
      <c r="AP61" s="120">
        <f>AO61*(Pesos!$C$13)</f>
        <v>10.47612191024718</v>
      </c>
      <c r="AQ61" s="19"/>
      <c r="AR61" s="33" t="s">
        <v>145</v>
      </c>
      <c r="AS61" s="18">
        <v>126</v>
      </c>
      <c r="AT61" s="119">
        <f t="shared" si="19"/>
        <v>0.50121243495082146</v>
      </c>
      <c r="AU61" s="120">
        <f>AT61*(Pesos!$C$14)</f>
        <v>12.530310873770537</v>
      </c>
      <c r="AV61" s="19"/>
      <c r="AW61" s="33" t="s">
        <v>145</v>
      </c>
      <c r="AX61" s="18">
        <v>26</v>
      </c>
      <c r="AY61" s="119">
        <f t="shared" si="20"/>
        <v>0.50098983766662264</v>
      </c>
      <c r="AZ61" s="120">
        <f>AY61*(Pesos!$C$15)</f>
        <v>8.5168272403325851</v>
      </c>
      <c r="BA61" s="19"/>
      <c r="BB61" s="33" t="s">
        <v>145</v>
      </c>
      <c r="BC61" s="18">
        <v>11</v>
      </c>
      <c r="BD61" s="119">
        <f t="shared" si="9"/>
        <v>0.88582460011031439</v>
      </c>
      <c r="BE61" s="120">
        <f>BD61*(Pesos!$C$16)</f>
        <v>28.34638720353006</v>
      </c>
    </row>
    <row r="62" spans="1:57" x14ac:dyDescent="0.25">
      <c r="A62" s="99">
        <v>59</v>
      </c>
      <c r="B62" s="17" t="s">
        <v>36</v>
      </c>
      <c r="C62" s="33" t="s">
        <v>146</v>
      </c>
      <c r="D62" s="18">
        <v>110888</v>
      </c>
      <c r="E62" s="119">
        <f t="shared" si="12"/>
        <v>6.262268259125066</v>
      </c>
      <c r="F62" s="120">
        <f>E62*(Pesos!$C$7)</f>
        <v>31.311341295625329</v>
      </c>
      <c r="G62" s="17" t="s">
        <v>36</v>
      </c>
      <c r="H62" s="33" t="s">
        <v>146</v>
      </c>
      <c r="I62" s="31">
        <f>'DDemog IBGE 2020'!E60</f>
        <v>36.584754702608706</v>
      </c>
      <c r="J62" s="119">
        <f t="shared" si="13"/>
        <v>-4.4714189338470298</v>
      </c>
      <c r="K62" s="120">
        <f>J62*(Pesos!$C$8)</f>
        <v>-86.074814476555318</v>
      </c>
      <c r="L62" s="17" t="s">
        <v>36</v>
      </c>
      <c r="M62" s="33" t="s">
        <v>146</v>
      </c>
      <c r="N62" s="33">
        <v>30408</v>
      </c>
      <c r="O62" s="33">
        <v>11265</v>
      </c>
      <c r="P62" s="33">
        <v>4804</v>
      </c>
      <c r="Q62" s="32">
        <f t="shared" si="10"/>
        <v>42.44474885844749</v>
      </c>
      <c r="R62" s="119">
        <f t="shared" si="14"/>
        <v>5.2335532734571766</v>
      </c>
      <c r="S62" s="120">
        <f>R62*(Pesos!$C$9)</f>
        <v>41.868426187657413</v>
      </c>
      <c r="T62" s="17" t="s">
        <v>36</v>
      </c>
      <c r="U62" s="33" t="s">
        <v>146</v>
      </c>
      <c r="V62" s="18">
        <v>72400</v>
      </c>
      <c r="W62" s="18">
        <v>5766</v>
      </c>
      <c r="X62" s="18">
        <v>51952</v>
      </c>
      <c r="Y62" s="32">
        <f t="shared" si="11"/>
        <v>118.82922374429222</v>
      </c>
      <c r="Z62" s="119">
        <f t="shared" si="15"/>
        <v>4.8393491399349156</v>
      </c>
      <c r="AA62" s="120">
        <f>Z62*(Pesos!$C$10)</f>
        <v>29.036094839609493</v>
      </c>
      <c r="AB62" s="17" t="s">
        <v>36</v>
      </c>
      <c r="AC62" s="33" t="s">
        <v>146</v>
      </c>
      <c r="AD62" s="18">
        <v>0</v>
      </c>
      <c r="AE62" s="119">
        <f t="shared" si="16"/>
        <v>0</v>
      </c>
      <c r="AF62" s="120">
        <f>AE62*(Pesos!$C$11)</f>
        <v>0</v>
      </c>
      <c r="AG62" s="17" t="s">
        <v>36</v>
      </c>
      <c r="AH62" s="33" t="s">
        <v>146</v>
      </c>
      <c r="AI62" s="18">
        <v>36</v>
      </c>
      <c r="AJ62" s="119">
        <f t="shared" si="17"/>
        <v>3.5489534098582038</v>
      </c>
      <c r="AK62" s="120">
        <f>AJ62*(Pesos!$C$12)</f>
        <v>70.979068197164082</v>
      </c>
      <c r="AL62" s="17" t="s">
        <v>36</v>
      </c>
      <c r="AM62" s="33" t="s">
        <v>146</v>
      </c>
      <c r="AN62" s="18">
        <v>290</v>
      </c>
      <c r="AO62" s="119">
        <f t="shared" si="18"/>
        <v>5.080393568514519</v>
      </c>
      <c r="AP62" s="120">
        <f>AO62*(Pesos!$C$13)</f>
        <v>116.84905207583394</v>
      </c>
      <c r="AQ62" s="17" t="s">
        <v>36</v>
      </c>
      <c r="AR62" s="33" t="s">
        <v>146</v>
      </c>
      <c r="AS62" s="18">
        <v>1257</v>
      </c>
      <c r="AT62" s="119">
        <f t="shared" si="19"/>
        <v>5.0001907201046238</v>
      </c>
      <c r="AU62" s="120">
        <f>AT62*(Pesos!$C$14)</f>
        <v>125.00476800261559</v>
      </c>
      <c r="AV62" s="17" t="s">
        <v>36</v>
      </c>
      <c r="AW62" s="33" t="s">
        <v>146</v>
      </c>
      <c r="AX62" s="18">
        <v>302</v>
      </c>
      <c r="AY62" s="119">
        <f t="shared" si="20"/>
        <v>5.8191896528969247</v>
      </c>
      <c r="AZ62" s="120">
        <f>AY62*(Pesos!$C$15)</f>
        <v>98.926224099247719</v>
      </c>
      <c r="BA62" s="17" t="s">
        <v>36</v>
      </c>
      <c r="BB62" s="33" t="s">
        <v>146</v>
      </c>
      <c r="BC62" s="18">
        <v>17</v>
      </c>
      <c r="BD62" s="119">
        <f t="shared" si="9"/>
        <v>1.3690016547159405</v>
      </c>
      <c r="BE62" s="120">
        <f>BD62*(Pesos!$C$16)</f>
        <v>43.808052950910096</v>
      </c>
    </row>
    <row r="63" spans="1:57" x14ac:dyDescent="0.25">
      <c r="A63" s="99">
        <v>60</v>
      </c>
      <c r="B63" s="19" t="s">
        <v>37</v>
      </c>
      <c r="C63" s="33" t="s">
        <v>147</v>
      </c>
      <c r="D63" s="18">
        <v>24738</v>
      </c>
      <c r="E63" s="119">
        <f t="shared" si="12"/>
        <v>1.3970492045508611</v>
      </c>
      <c r="F63" s="120">
        <f>E63*(Pesos!$C$7)</f>
        <v>6.9852460227543052</v>
      </c>
      <c r="G63" s="19" t="s">
        <v>37</v>
      </c>
      <c r="H63" s="33" t="s">
        <v>147</v>
      </c>
      <c r="I63" s="31">
        <f>'DDemog IBGE 2020'!E61</f>
        <v>10.812344497638405</v>
      </c>
      <c r="J63" s="119">
        <f t="shared" si="13"/>
        <v>-1.3214936740458649</v>
      </c>
      <c r="K63" s="120">
        <f>J63*(Pesos!$C$8)</f>
        <v>-25.4387532253829</v>
      </c>
      <c r="L63" s="19" t="s">
        <v>37</v>
      </c>
      <c r="M63" s="33" t="s">
        <v>147</v>
      </c>
      <c r="N63" s="33">
        <v>2420</v>
      </c>
      <c r="O63" s="33">
        <v>20064</v>
      </c>
      <c r="P63" s="33">
        <v>591</v>
      </c>
      <c r="Q63" s="32">
        <f t="shared" si="10"/>
        <v>21.073059360730593</v>
      </c>
      <c r="R63" s="119">
        <f t="shared" si="14"/>
        <v>2.5983656816279952</v>
      </c>
      <c r="S63" s="120">
        <f>R63*(Pesos!$C$9)</f>
        <v>20.786925453023962</v>
      </c>
      <c r="T63" s="19" t="s">
        <v>37</v>
      </c>
      <c r="U63" s="33" t="s">
        <v>147</v>
      </c>
      <c r="V63" s="18">
        <v>17396</v>
      </c>
      <c r="W63" s="18">
        <v>7690</v>
      </c>
      <c r="X63" s="18">
        <v>14732</v>
      </c>
      <c r="Y63" s="32">
        <f t="shared" si="11"/>
        <v>36.3634703196347</v>
      </c>
      <c r="Z63" s="119">
        <f t="shared" si="15"/>
        <v>1.4809112040911208</v>
      </c>
      <c r="AA63" s="120">
        <f>Z63*(Pesos!$C$10)</f>
        <v>8.8854672245467246</v>
      </c>
      <c r="AB63" s="19" t="s">
        <v>37</v>
      </c>
      <c r="AC63" s="33" t="s">
        <v>147</v>
      </c>
      <c r="AD63" s="18">
        <v>0</v>
      </c>
      <c r="AE63" s="119">
        <f t="shared" si="16"/>
        <v>0</v>
      </c>
      <c r="AF63" s="120">
        <f>AE63*(Pesos!$C$11)</f>
        <v>0</v>
      </c>
      <c r="AG63" s="19" t="s">
        <v>37</v>
      </c>
      <c r="AH63" s="33" t="s">
        <v>147</v>
      </c>
      <c r="AI63" s="18">
        <v>14</v>
      </c>
      <c r="AJ63" s="119">
        <f t="shared" si="17"/>
        <v>1.3801485482781906</v>
      </c>
      <c r="AK63" s="120">
        <f>AJ63*(Pesos!$C$12)</f>
        <v>27.602970965563813</v>
      </c>
      <c r="AL63" s="19" t="s">
        <v>37</v>
      </c>
      <c r="AM63" s="33" t="s">
        <v>147</v>
      </c>
      <c r="AN63" s="18">
        <v>88</v>
      </c>
      <c r="AO63" s="119">
        <f t="shared" si="18"/>
        <v>1.5416366690664747</v>
      </c>
      <c r="AP63" s="120">
        <f>AO63*(Pesos!$C$13)</f>
        <v>35.457643388528915</v>
      </c>
      <c r="AQ63" s="19" t="s">
        <v>37</v>
      </c>
      <c r="AR63" s="33" t="s">
        <v>147</v>
      </c>
      <c r="AS63" s="18">
        <v>394</v>
      </c>
      <c r="AT63" s="119">
        <f t="shared" si="19"/>
        <v>1.567283328338283</v>
      </c>
      <c r="AU63" s="120">
        <f>AT63*(Pesos!$C$14)</f>
        <v>39.182083208457072</v>
      </c>
      <c r="AV63" s="19" t="s">
        <v>37</v>
      </c>
      <c r="AW63" s="33" t="s">
        <v>147</v>
      </c>
      <c r="AX63" s="18">
        <v>77</v>
      </c>
      <c r="AY63" s="119">
        <f t="shared" si="20"/>
        <v>1.4837006730896134</v>
      </c>
      <c r="AZ63" s="120">
        <f>AY63*(Pesos!$C$15)</f>
        <v>25.222911442523429</v>
      </c>
      <c r="BA63" s="19" t="s">
        <v>37</v>
      </c>
      <c r="BB63" s="33" t="s">
        <v>147</v>
      </c>
      <c r="BC63" s="18">
        <v>15</v>
      </c>
      <c r="BD63" s="119">
        <f t="shared" si="9"/>
        <v>1.2079426365140651</v>
      </c>
      <c r="BE63" s="120">
        <f>BD63*(Pesos!$C$16)</f>
        <v>38.654164368450083</v>
      </c>
    </row>
    <row r="64" spans="1:57" x14ac:dyDescent="0.25">
      <c r="A64" s="99">
        <v>61</v>
      </c>
      <c r="B64" s="19"/>
      <c r="C64" s="33" t="s">
        <v>148</v>
      </c>
      <c r="D64" s="18">
        <v>4403</v>
      </c>
      <c r="E64" s="119">
        <f t="shared" si="12"/>
        <v>0.24865420194184823</v>
      </c>
      <c r="F64" s="120">
        <f>E64*(Pesos!$C$7)</f>
        <v>1.2432710097092412</v>
      </c>
      <c r="G64" s="19"/>
      <c r="H64" s="33" t="s">
        <v>148</v>
      </c>
      <c r="I64" s="31">
        <f>'DDemog IBGE 2020'!E62</f>
        <v>0.81984829707725415</v>
      </c>
      <c r="J64" s="119">
        <f t="shared" si="13"/>
        <v>-0.10020253595337293</v>
      </c>
      <c r="K64" s="120">
        <f>J64*(Pesos!$C$8)</f>
        <v>-1.9288988171024288</v>
      </c>
      <c r="L64" s="19"/>
      <c r="M64" s="33" t="s">
        <v>148</v>
      </c>
      <c r="N64" s="33">
        <v>227</v>
      </c>
      <c r="O64" s="33">
        <v>3459</v>
      </c>
      <c r="P64" s="33">
        <v>63</v>
      </c>
      <c r="Q64" s="32">
        <f t="shared" si="10"/>
        <v>3.4237442922374428</v>
      </c>
      <c r="R64" s="119">
        <f t="shared" si="14"/>
        <v>0.42215700716894278</v>
      </c>
      <c r="S64" s="120">
        <f>R64*(Pesos!$C$9)</f>
        <v>3.3772560573515422</v>
      </c>
      <c r="T64" s="19"/>
      <c r="U64" s="33" t="s">
        <v>148</v>
      </c>
      <c r="V64" s="18">
        <v>3550</v>
      </c>
      <c r="W64" s="18">
        <v>1388</v>
      </c>
      <c r="X64" s="18">
        <v>4455</v>
      </c>
      <c r="Y64" s="32">
        <f t="shared" si="11"/>
        <v>8.5780821917808225</v>
      </c>
      <c r="Z64" s="119">
        <f t="shared" si="15"/>
        <v>0.34934449093444925</v>
      </c>
      <c r="AA64" s="120">
        <f>Z64*(Pesos!$C$10)</f>
        <v>2.0960669456066956</v>
      </c>
      <c r="AB64" s="19"/>
      <c r="AC64" s="33" t="s">
        <v>148</v>
      </c>
      <c r="AD64" s="18">
        <v>0</v>
      </c>
      <c r="AE64" s="119">
        <f t="shared" si="16"/>
        <v>0</v>
      </c>
      <c r="AF64" s="120">
        <f>AE64*(Pesos!$C$11)</f>
        <v>0</v>
      </c>
      <c r="AG64" s="19"/>
      <c r="AH64" s="33" t="s">
        <v>148</v>
      </c>
      <c r="AI64" s="18">
        <v>2</v>
      </c>
      <c r="AJ64" s="119">
        <f t="shared" si="17"/>
        <v>0.19716407832545579</v>
      </c>
      <c r="AK64" s="120">
        <f>AJ64*(Pesos!$C$12)</f>
        <v>3.9432815665091159</v>
      </c>
      <c r="AL64" s="19"/>
      <c r="AM64" s="33" t="s">
        <v>148</v>
      </c>
      <c r="AN64" s="18">
        <v>17</v>
      </c>
      <c r="AO64" s="119">
        <f t="shared" si="18"/>
        <v>0.29781617470602351</v>
      </c>
      <c r="AP64" s="120">
        <f>AO64*(Pesos!$C$13)</f>
        <v>6.8497720182385411</v>
      </c>
      <c r="AQ64" s="19"/>
      <c r="AR64" s="33" t="s">
        <v>148</v>
      </c>
      <c r="AS64" s="18">
        <v>71</v>
      </c>
      <c r="AT64" s="119">
        <f t="shared" si="19"/>
        <v>0.28242922921832003</v>
      </c>
      <c r="AU64" s="120">
        <f>AT64*(Pesos!$C$14)</f>
        <v>7.0607307304580011</v>
      </c>
      <c r="AV64" s="19"/>
      <c r="AW64" s="33" t="s">
        <v>148</v>
      </c>
      <c r="AX64" s="18">
        <v>14</v>
      </c>
      <c r="AY64" s="119">
        <f t="shared" si="20"/>
        <v>0.26976375874356606</v>
      </c>
      <c r="AZ64" s="120">
        <f>AY64*(Pesos!$C$15)</f>
        <v>4.5859838986406229</v>
      </c>
      <c r="BA64" s="19"/>
      <c r="BB64" s="33" t="s">
        <v>148</v>
      </c>
      <c r="BC64" s="18">
        <v>11</v>
      </c>
      <c r="BD64" s="119">
        <f t="shared" si="9"/>
        <v>0.88582460011031439</v>
      </c>
      <c r="BE64" s="120">
        <f>BD64*(Pesos!$C$16)</f>
        <v>28.34638720353006</v>
      </c>
    </row>
    <row r="65" spans="1:57" x14ac:dyDescent="0.25">
      <c r="A65" s="99">
        <v>62</v>
      </c>
      <c r="B65" s="19"/>
      <c r="C65" s="33" t="s">
        <v>149</v>
      </c>
      <c r="D65" s="18">
        <v>10219</v>
      </c>
      <c r="E65" s="119">
        <f t="shared" si="12"/>
        <v>0.5771059027126384</v>
      </c>
      <c r="F65" s="120">
        <f>E65*(Pesos!$C$7)</f>
        <v>2.885529513563192</v>
      </c>
      <c r="G65" s="19"/>
      <c r="H65" s="33" t="s">
        <v>149</v>
      </c>
      <c r="I65" s="31">
        <f>'DDemog IBGE 2020'!E63</f>
        <v>2.1553479960605393</v>
      </c>
      <c r="J65" s="119">
        <f t="shared" si="13"/>
        <v>-0.26342841210650897</v>
      </c>
      <c r="K65" s="120">
        <f>J65*(Pesos!$C$8)</f>
        <v>-5.0709969330502975</v>
      </c>
      <c r="L65" s="19"/>
      <c r="M65" s="33" t="s">
        <v>149</v>
      </c>
      <c r="N65" s="33">
        <v>732</v>
      </c>
      <c r="O65" s="33">
        <v>653</v>
      </c>
      <c r="P65" s="33">
        <v>238</v>
      </c>
      <c r="Q65" s="32">
        <f t="shared" si="10"/>
        <v>1.4821917808219178</v>
      </c>
      <c r="R65" s="119">
        <f t="shared" si="14"/>
        <v>0.18275828824625079</v>
      </c>
      <c r="S65" s="120">
        <f>R65*(Pesos!$C$9)</f>
        <v>1.4620663059700063</v>
      </c>
      <c r="T65" s="19"/>
      <c r="U65" s="33" t="s">
        <v>149</v>
      </c>
      <c r="V65" s="18">
        <v>7061</v>
      </c>
      <c r="W65" s="18">
        <v>613</v>
      </c>
      <c r="X65" s="18">
        <v>8922</v>
      </c>
      <c r="Y65" s="32">
        <f t="shared" si="11"/>
        <v>15.156164383561645</v>
      </c>
      <c r="Z65" s="119">
        <f t="shared" si="15"/>
        <v>0.61723849372384965</v>
      </c>
      <c r="AA65" s="120">
        <f>Z65*(Pesos!$C$10)</f>
        <v>3.7034309623430977</v>
      </c>
      <c r="AB65" s="19"/>
      <c r="AC65" s="33" t="s">
        <v>149</v>
      </c>
      <c r="AD65" s="18">
        <v>3</v>
      </c>
      <c r="AE65" s="119">
        <f t="shared" si="16"/>
        <v>2.8815789473684208</v>
      </c>
      <c r="AF65" s="120">
        <f>AE65*(Pesos!$C$11)</f>
        <v>83.565789473684205</v>
      </c>
      <c r="AG65" s="19"/>
      <c r="AH65" s="33" t="s">
        <v>149</v>
      </c>
      <c r="AI65" s="18">
        <v>5</v>
      </c>
      <c r="AJ65" s="119">
        <f t="shared" si="17"/>
        <v>0.49291019581363943</v>
      </c>
      <c r="AK65" s="120">
        <f>AJ65*(Pesos!$C$12)</f>
        <v>9.8582039162727888</v>
      </c>
      <c r="AL65" s="19"/>
      <c r="AM65" s="33" t="s">
        <v>149</v>
      </c>
      <c r="AN65" s="18">
        <v>37</v>
      </c>
      <c r="AO65" s="119">
        <f t="shared" si="18"/>
        <v>0.64818814494840415</v>
      </c>
      <c r="AP65" s="120">
        <f>AO65*(Pesos!$C$13)</f>
        <v>14.908327333813295</v>
      </c>
      <c r="AQ65" s="19"/>
      <c r="AR65" s="33" t="s">
        <v>149</v>
      </c>
      <c r="AS65" s="18">
        <v>156</v>
      </c>
      <c r="AT65" s="119">
        <f t="shared" si="19"/>
        <v>0.6205487289867313</v>
      </c>
      <c r="AU65" s="120">
        <f>AT65*(Pesos!$C$14)</f>
        <v>15.513718224668283</v>
      </c>
      <c r="AV65" s="19"/>
      <c r="AW65" s="33" t="s">
        <v>149</v>
      </c>
      <c r="AX65" s="18">
        <v>31</v>
      </c>
      <c r="AY65" s="119">
        <f t="shared" si="20"/>
        <v>0.59733403721789624</v>
      </c>
      <c r="AZ65" s="120">
        <f>AY65*(Pesos!$C$15)</f>
        <v>10.154678632704236</v>
      </c>
      <c r="BA65" s="19"/>
      <c r="BB65" s="33" t="s">
        <v>149</v>
      </c>
      <c r="BC65" s="18">
        <v>11</v>
      </c>
      <c r="BD65" s="119">
        <f t="shared" si="9"/>
        <v>0.88582460011031439</v>
      </c>
      <c r="BE65" s="120">
        <f>BD65*(Pesos!$C$16)</f>
        <v>28.34638720353006</v>
      </c>
    </row>
    <row r="66" spans="1:57" x14ac:dyDescent="0.25">
      <c r="A66" s="99">
        <v>63</v>
      </c>
      <c r="B66" s="19"/>
      <c r="C66" s="33" t="s">
        <v>150</v>
      </c>
      <c r="D66" s="18">
        <v>3292</v>
      </c>
      <c r="E66" s="119">
        <f t="shared" si="12"/>
        <v>0.18591179486544729</v>
      </c>
      <c r="F66" s="120">
        <f>E66*(Pesos!$C$7)</f>
        <v>0.92955897432723644</v>
      </c>
      <c r="G66" s="19"/>
      <c r="H66" s="33" t="s">
        <v>150</v>
      </c>
      <c r="I66" s="31">
        <f>'DDemog IBGE 2020'!E64</f>
        <v>1.5663384355644749</v>
      </c>
      <c r="J66" s="119">
        <f t="shared" si="13"/>
        <v>-0.19143917717988471</v>
      </c>
      <c r="K66" s="120">
        <f>J66*(Pesos!$C$8)</f>
        <v>-3.6852041607127806</v>
      </c>
      <c r="L66" s="19"/>
      <c r="M66" s="33" t="s">
        <v>150</v>
      </c>
      <c r="N66" s="33">
        <v>141</v>
      </c>
      <c r="O66" s="33">
        <v>210</v>
      </c>
      <c r="P66" s="33">
        <v>190</v>
      </c>
      <c r="Q66" s="32">
        <f t="shared" si="10"/>
        <v>0.49406392694063922</v>
      </c>
      <c r="R66" s="119">
        <f t="shared" si="14"/>
        <v>6.0919429415416913E-2</v>
      </c>
      <c r="S66" s="120">
        <f>R66*(Pesos!$C$9)</f>
        <v>0.48735543532333531</v>
      </c>
      <c r="T66" s="19"/>
      <c r="U66" s="33" t="s">
        <v>150</v>
      </c>
      <c r="V66" s="18">
        <v>1895</v>
      </c>
      <c r="W66" s="18">
        <v>201</v>
      </c>
      <c r="X66" s="18">
        <v>1586</v>
      </c>
      <c r="Y66" s="32">
        <f t="shared" si="11"/>
        <v>3.3625570776255707</v>
      </c>
      <c r="Z66" s="119">
        <f t="shared" si="15"/>
        <v>0.13694095769409581</v>
      </c>
      <c r="AA66" s="120">
        <f>Z66*(Pesos!$C$10)</f>
        <v>0.82164574616457486</v>
      </c>
      <c r="AB66" s="19"/>
      <c r="AC66" s="33" t="s">
        <v>150</v>
      </c>
      <c r="AD66" s="18">
        <v>0</v>
      </c>
      <c r="AE66" s="119">
        <f t="shared" si="16"/>
        <v>0</v>
      </c>
      <c r="AF66" s="120">
        <f>AE66*(Pesos!$C$11)</f>
        <v>0</v>
      </c>
      <c r="AG66" s="19"/>
      <c r="AH66" s="33" t="s">
        <v>150</v>
      </c>
      <c r="AI66" s="18">
        <v>3</v>
      </c>
      <c r="AJ66" s="119">
        <f t="shared" si="17"/>
        <v>0.29574611748818369</v>
      </c>
      <c r="AK66" s="120">
        <f>AJ66*(Pesos!$C$12)</f>
        <v>5.9149223497636738</v>
      </c>
      <c r="AL66" s="19"/>
      <c r="AM66" s="33" t="s">
        <v>150</v>
      </c>
      <c r="AN66" s="18">
        <v>11</v>
      </c>
      <c r="AO66" s="119">
        <f t="shared" si="18"/>
        <v>0.19270458363330933</v>
      </c>
      <c r="AP66" s="120">
        <f>AO66*(Pesos!$C$13)</f>
        <v>4.4322054235661144</v>
      </c>
      <c r="AQ66" s="19"/>
      <c r="AR66" s="33" t="s">
        <v>150</v>
      </c>
      <c r="AS66" s="18">
        <v>68</v>
      </c>
      <c r="AT66" s="119">
        <f t="shared" si="19"/>
        <v>0.27049559981472904</v>
      </c>
      <c r="AU66" s="120">
        <f>AT66*(Pesos!$C$14)</f>
        <v>6.7623899953682258</v>
      </c>
      <c r="AV66" s="19"/>
      <c r="AW66" s="33" t="s">
        <v>150</v>
      </c>
      <c r="AX66" s="18">
        <v>12</v>
      </c>
      <c r="AY66" s="119">
        <f t="shared" si="20"/>
        <v>0.2312260789230566</v>
      </c>
      <c r="AZ66" s="120">
        <f>AY66*(Pesos!$C$15)</f>
        <v>3.9308433416919621</v>
      </c>
      <c r="BA66" s="19"/>
      <c r="BB66" s="33" t="s">
        <v>150</v>
      </c>
      <c r="BC66" s="18">
        <v>11</v>
      </c>
      <c r="BD66" s="119">
        <f t="shared" si="9"/>
        <v>0.88582460011031439</v>
      </c>
      <c r="BE66" s="120">
        <f>BD66*(Pesos!$C$16)</f>
        <v>28.34638720353006</v>
      </c>
    </row>
    <row r="67" spans="1:57" x14ac:dyDescent="0.25">
      <c r="A67" s="99">
        <v>64</v>
      </c>
      <c r="B67" s="19" t="s">
        <v>38</v>
      </c>
      <c r="C67" s="33" t="s">
        <v>151</v>
      </c>
      <c r="D67" s="18">
        <v>42126</v>
      </c>
      <c r="E67" s="119">
        <f t="shared" si="12"/>
        <v>2.3790158780382238</v>
      </c>
      <c r="F67" s="120">
        <f>E67*(Pesos!$C$7)</f>
        <v>11.895079390191119</v>
      </c>
      <c r="G67" s="19" t="s">
        <v>38</v>
      </c>
      <c r="H67" s="33" t="s">
        <v>151</v>
      </c>
      <c r="I67" s="31">
        <f>'DDemog IBGE 2020'!E65</f>
        <v>5.8015861770417798</v>
      </c>
      <c r="J67" s="119">
        <f t="shared" si="13"/>
        <v>-0.70907465388909796</v>
      </c>
      <c r="K67" s="120">
        <f>J67*(Pesos!$C$8)</f>
        <v>-13.649687087365136</v>
      </c>
      <c r="L67" s="19" t="s">
        <v>38</v>
      </c>
      <c r="M67" s="33" t="s">
        <v>151</v>
      </c>
      <c r="N67" s="33">
        <v>4108</v>
      </c>
      <c r="O67" s="33">
        <v>26279</v>
      </c>
      <c r="P67" s="33">
        <v>1816</v>
      </c>
      <c r="Q67" s="32">
        <f t="shared" si="10"/>
        <v>29.409132420091325</v>
      </c>
      <c r="R67" s="119">
        <f t="shared" si="14"/>
        <v>3.6262262208219433</v>
      </c>
      <c r="S67" s="120">
        <f>R67*(Pesos!$C$9)</f>
        <v>29.009809766575547</v>
      </c>
      <c r="T67" s="19" t="s">
        <v>38</v>
      </c>
      <c r="U67" s="33" t="s">
        <v>151</v>
      </c>
      <c r="V67" s="18">
        <v>29155</v>
      </c>
      <c r="W67" s="18">
        <v>15801</v>
      </c>
      <c r="X67" s="18">
        <v>25036</v>
      </c>
      <c r="Y67" s="32">
        <f t="shared" si="11"/>
        <v>63.919634703196351</v>
      </c>
      <c r="Z67" s="119">
        <f t="shared" si="15"/>
        <v>2.6031427243142735</v>
      </c>
      <c r="AA67" s="120">
        <f>Z67*(Pesos!$C$10)</f>
        <v>15.618856345885641</v>
      </c>
      <c r="AB67" s="19" t="s">
        <v>38</v>
      </c>
      <c r="AC67" s="33" t="s">
        <v>151</v>
      </c>
      <c r="AD67" s="18">
        <v>0</v>
      </c>
      <c r="AE67" s="119">
        <f t="shared" si="16"/>
        <v>0</v>
      </c>
      <c r="AF67" s="120">
        <f>AE67*(Pesos!$C$11)</f>
        <v>0</v>
      </c>
      <c r="AG67" s="19" t="s">
        <v>38</v>
      </c>
      <c r="AH67" s="33" t="s">
        <v>151</v>
      </c>
      <c r="AI67" s="18">
        <v>26</v>
      </c>
      <c r="AJ67" s="119">
        <f t="shared" si="17"/>
        <v>2.5631330182309249</v>
      </c>
      <c r="AK67" s="120">
        <f>AJ67*(Pesos!$C$12)</f>
        <v>51.262660364618498</v>
      </c>
      <c r="AL67" s="19" t="s">
        <v>38</v>
      </c>
      <c r="AM67" s="33" t="s">
        <v>151</v>
      </c>
      <c r="AN67" s="18">
        <v>142</v>
      </c>
      <c r="AO67" s="119">
        <f t="shared" si="18"/>
        <v>2.4876409887209023</v>
      </c>
      <c r="AP67" s="120">
        <f>AO67*(Pesos!$C$13)</f>
        <v>57.215742740580751</v>
      </c>
      <c r="AQ67" s="19" t="s">
        <v>38</v>
      </c>
      <c r="AR67" s="33" t="s">
        <v>151</v>
      </c>
      <c r="AS67" s="18">
        <v>529</v>
      </c>
      <c r="AT67" s="119">
        <f t="shared" si="19"/>
        <v>2.1042966514998773</v>
      </c>
      <c r="AU67" s="120">
        <f>AT67*(Pesos!$C$14)</f>
        <v>52.607416287496932</v>
      </c>
      <c r="AV67" s="19" t="s">
        <v>38</v>
      </c>
      <c r="AW67" s="33" t="s">
        <v>151</v>
      </c>
      <c r="AX67" s="18">
        <v>120</v>
      </c>
      <c r="AY67" s="119">
        <f t="shared" si="20"/>
        <v>2.312260789230566</v>
      </c>
      <c r="AZ67" s="120">
        <f>AY67*(Pesos!$C$15)</f>
        <v>39.30843341691962</v>
      </c>
      <c r="BA67" s="19" t="s">
        <v>38</v>
      </c>
      <c r="BB67" s="33" t="s">
        <v>151</v>
      </c>
      <c r="BC67" s="18">
        <v>15</v>
      </c>
      <c r="BD67" s="119">
        <f t="shared" si="9"/>
        <v>1.2079426365140651</v>
      </c>
      <c r="BE67" s="120">
        <f>BD67*(Pesos!$C$16)</f>
        <v>38.654164368450083</v>
      </c>
    </row>
    <row r="68" spans="1:57" x14ac:dyDescent="0.25">
      <c r="A68" s="99">
        <v>65</v>
      </c>
      <c r="B68" s="19"/>
      <c r="C68" s="33" t="s">
        <v>152</v>
      </c>
      <c r="D68" s="18">
        <v>7901</v>
      </c>
      <c r="E68" s="119">
        <f t="shared" ref="E68:E99" si="21">(D68/(SUM(D$4:D$149)))*146</f>
        <v>0.44619960243982348</v>
      </c>
      <c r="F68" s="120">
        <f>E68*(Pesos!$C$7)</f>
        <v>2.2309980121991173</v>
      </c>
      <c r="G68" s="19"/>
      <c r="H68" s="33" t="s">
        <v>152</v>
      </c>
      <c r="I68" s="31">
        <f>'DDemog IBGE 2020'!E66</f>
        <v>4.2113512826060742</v>
      </c>
      <c r="J68" s="119">
        <f t="shared" ref="J68:J99" si="22">((I68/(SUM(I$4:I$149)))*146)*(-1)</f>
        <v>-0.51471483177070565</v>
      </c>
      <c r="K68" s="120">
        <f>J68*(Pesos!$C$8)</f>
        <v>-9.908260511586084</v>
      </c>
      <c r="L68" s="19"/>
      <c r="M68" s="33" t="s">
        <v>152</v>
      </c>
      <c r="N68" s="33">
        <v>440</v>
      </c>
      <c r="O68" s="33">
        <v>695</v>
      </c>
      <c r="P68" s="33">
        <v>186</v>
      </c>
      <c r="Q68" s="32">
        <f t="shared" si="10"/>
        <v>1.2063926940639269</v>
      </c>
      <c r="R68" s="119">
        <f t="shared" ref="R68:R99" si="23">(Q68/(SUM(Q$4:Q$149)))*146</f>
        <v>0.14875150879439142</v>
      </c>
      <c r="S68" s="120">
        <f>R68*(Pesos!$C$9)</f>
        <v>1.1900120703551313</v>
      </c>
      <c r="T68" s="19"/>
      <c r="U68" s="33" t="s">
        <v>152</v>
      </c>
      <c r="V68" s="18">
        <v>5380</v>
      </c>
      <c r="W68" s="18">
        <v>716</v>
      </c>
      <c r="X68" s="18">
        <v>6733</v>
      </c>
      <c r="Y68" s="32">
        <f t="shared" si="11"/>
        <v>11.715981735159817</v>
      </c>
      <c r="Z68" s="119">
        <f t="shared" ref="Z68:Z99" si="24">(Y68/(SUM(Y$4:Y$149)))*146</f>
        <v>0.47713621571362175</v>
      </c>
      <c r="AA68" s="120">
        <f>Z68*(Pesos!$C$10)</f>
        <v>2.8628172942817303</v>
      </c>
      <c r="AB68" s="19"/>
      <c r="AC68" s="33" t="s">
        <v>152</v>
      </c>
      <c r="AD68" s="18">
        <v>3</v>
      </c>
      <c r="AE68" s="119">
        <f t="shared" ref="AE68:AE99" si="25">(AD68/(SUM(AD$4:AD$149)))*146</f>
        <v>2.8815789473684208</v>
      </c>
      <c r="AF68" s="120">
        <f>AE68*(Pesos!$C$11)</f>
        <v>83.565789473684205</v>
      </c>
      <c r="AG68" s="19"/>
      <c r="AH68" s="33" t="s">
        <v>152</v>
      </c>
      <c r="AI68" s="18">
        <v>7</v>
      </c>
      <c r="AJ68" s="119">
        <f t="shared" ref="AJ68:AJ99" si="26">(AI68/(SUM(AI$4:AI$149)))*146</f>
        <v>0.69007427413909528</v>
      </c>
      <c r="AK68" s="120">
        <f>AJ68*(Pesos!$C$12)</f>
        <v>13.801485482781906</v>
      </c>
      <c r="AL68" s="19"/>
      <c r="AM68" s="33" t="s">
        <v>152</v>
      </c>
      <c r="AN68" s="18">
        <v>27</v>
      </c>
      <c r="AO68" s="119">
        <f t="shared" ref="AO68:AO99" si="27">(AN68/(SUM(AN$4:AN$149)))*146</f>
        <v>0.47300215982721383</v>
      </c>
      <c r="AP68" s="120">
        <f>AO68*(Pesos!$C$13)</f>
        <v>10.879049676025918</v>
      </c>
      <c r="AQ68" s="19"/>
      <c r="AR68" s="33" t="s">
        <v>152</v>
      </c>
      <c r="AS68" s="18">
        <v>108</v>
      </c>
      <c r="AT68" s="119">
        <f t="shared" ref="AT68:AT99" si="28">(AS68/(SUM(AS$4:AS$149)))*146</f>
        <v>0.42961065852927549</v>
      </c>
      <c r="AU68" s="120">
        <f>AT68*(Pesos!$C$14)</f>
        <v>10.740266463231887</v>
      </c>
      <c r="AV68" s="19"/>
      <c r="AW68" s="33" t="s">
        <v>152</v>
      </c>
      <c r="AX68" s="18">
        <v>26</v>
      </c>
      <c r="AY68" s="119">
        <f t="shared" ref="AY68:AY99" si="29">(AX68/(SUM(AX$4:AX$149)))*146</f>
        <v>0.50098983766662264</v>
      </c>
      <c r="AZ68" s="120">
        <f>AY68*(Pesos!$C$15)</f>
        <v>8.5168272403325851</v>
      </c>
      <c r="BA68" s="19"/>
      <c r="BB68" s="33" t="s">
        <v>152</v>
      </c>
      <c r="BC68" s="18">
        <v>11</v>
      </c>
      <c r="BD68" s="119">
        <f t="shared" ref="BD68:BD131" si="30">(BC68/(SUM(BC$4:BC$149)))*146</f>
        <v>0.88582460011031439</v>
      </c>
      <c r="BE68" s="120">
        <f>BD68*(Pesos!$C$16)</f>
        <v>28.34638720353006</v>
      </c>
    </row>
    <row r="69" spans="1:57" x14ac:dyDescent="0.25">
      <c r="A69" s="99">
        <v>66</v>
      </c>
      <c r="B69" s="19"/>
      <c r="C69" s="33" t="s">
        <v>153</v>
      </c>
      <c r="D69" s="18">
        <v>9307</v>
      </c>
      <c r="E69" s="119">
        <f t="shared" si="21"/>
        <v>0.5256017845725145</v>
      </c>
      <c r="F69" s="120">
        <f>E69*(Pesos!$C$7)</f>
        <v>2.6280089228625725</v>
      </c>
      <c r="G69" s="19"/>
      <c r="H69" s="33" t="s">
        <v>153</v>
      </c>
      <c r="I69" s="31">
        <f>'DDemog IBGE 2020'!E67</f>
        <v>2.3359010794505521</v>
      </c>
      <c r="J69" s="119">
        <f t="shared" si="22"/>
        <v>-0.28549575907103564</v>
      </c>
      <c r="K69" s="120">
        <f>J69*(Pesos!$C$8)</f>
        <v>-5.4957933621174364</v>
      </c>
      <c r="L69" s="19"/>
      <c r="M69" s="33" t="s">
        <v>153</v>
      </c>
      <c r="N69" s="33">
        <v>554</v>
      </c>
      <c r="O69" s="33">
        <v>8090</v>
      </c>
      <c r="P69" s="33">
        <v>232</v>
      </c>
      <c r="Q69" s="32">
        <f t="shared" ref="Q69:Q131" si="31">((N69/365)+(O69/365)+(P69/365))/3</f>
        <v>8.105936073059361</v>
      </c>
      <c r="R69" s="119">
        <f t="shared" si="23"/>
        <v>0.99948402124074054</v>
      </c>
      <c r="S69" s="120">
        <f>R69*(Pesos!$C$9)</f>
        <v>7.9958721699259243</v>
      </c>
      <c r="T69" s="19"/>
      <c r="U69" s="33" t="s">
        <v>153</v>
      </c>
      <c r="V69" s="18">
        <v>6661</v>
      </c>
      <c r="W69" s="18">
        <v>2180</v>
      </c>
      <c r="X69" s="18">
        <v>4793</v>
      </c>
      <c r="Y69" s="32">
        <f t="shared" ref="Y69:Y131" si="32">((V69/365)+(W69/365)+(X69/365))/3</f>
        <v>12.451141552511416</v>
      </c>
      <c r="Z69" s="119">
        <f t="shared" si="24"/>
        <v>0.50707577870757814</v>
      </c>
      <c r="AA69" s="120">
        <f>Z69*(Pesos!$C$10)</f>
        <v>3.0424546722454688</v>
      </c>
      <c r="AB69" s="19"/>
      <c r="AC69" s="33" t="s">
        <v>153</v>
      </c>
      <c r="AD69" s="18">
        <v>0</v>
      </c>
      <c r="AE69" s="119">
        <f t="shared" si="25"/>
        <v>0</v>
      </c>
      <c r="AF69" s="120">
        <f>AE69*(Pesos!$C$11)</f>
        <v>0</v>
      </c>
      <c r="AG69" s="19"/>
      <c r="AH69" s="33" t="s">
        <v>153</v>
      </c>
      <c r="AI69" s="18">
        <v>5</v>
      </c>
      <c r="AJ69" s="119">
        <f t="shared" si="26"/>
        <v>0.49291019581363943</v>
      </c>
      <c r="AK69" s="120">
        <f>AJ69*(Pesos!$C$12)</f>
        <v>9.8582039162727888</v>
      </c>
      <c r="AL69" s="19"/>
      <c r="AM69" s="33" t="s">
        <v>153</v>
      </c>
      <c r="AN69" s="18">
        <v>31</v>
      </c>
      <c r="AO69" s="119">
        <f t="shared" si="27"/>
        <v>0.54307655387568987</v>
      </c>
      <c r="AP69" s="120">
        <f>AO69*(Pesos!$C$13)</f>
        <v>12.490760739140867</v>
      </c>
      <c r="AQ69" s="19"/>
      <c r="AR69" s="33" t="s">
        <v>153</v>
      </c>
      <c r="AS69" s="18">
        <v>114</v>
      </c>
      <c r="AT69" s="119">
        <f t="shared" si="28"/>
        <v>0.45347791733645754</v>
      </c>
      <c r="AU69" s="120">
        <f>AT69*(Pesos!$C$14)</f>
        <v>11.336947933411439</v>
      </c>
      <c r="AV69" s="19"/>
      <c r="AW69" s="33" t="s">
        <v>153</v>
      </c>
      <c r="AX69" s="18">
        <v>27</v>
      </c>
      <c r="AY69" s="119">
        <f t="shared" si="29"/>
        <v>0.52025867757687738</v>
      </c>
      <c r="AZ69" s="120">
        <f>AY69*(Pesos!$C$15)</f>
        <v>8.8443975188069146</v>
      </c>
      <c r="BA69" s="19"/>
      <c r="BB69" s="33" t="s">
        <v>153</v>
      </c>
      <c r="BC69" s="18">
        <v>11</v>
      </c>
      <c r="BD69" s="119">
        <f t="shared" si="30"/>
        <v>0.88582460011031439</v>
      </c>
      <c r="BE69" s="120">
        <f>BD69*(Pesos!$C$16)</f>
        <v>28.34638720353006</v>
      </c>
    </row>
    <row r="70" spans="1:57" x14ac:dyDescent="0.25">
      <c r="A70" s="99">
        <v>67</v>
      </c>
      <c r="B70" s="19" t="s">
        <v>39</v>
      </c>
      <c r="C70" s="33" t="s">
        <v>154</v>
      </c>
      <c r="D70" s="18">
        <v>34451</v>
      </c>
      <c r="E70" s="119">
        <f t="shared" si="21"/>
        <v>1.9455793575059306</v>
      </c>
      <c r="F70" s="120">
        <f>E70*(Pesos!$C$7)</f>
        <v>9.7278967875296534</v>
      </c>
      <c r="G70" s="19" t="s">
        <v>39</v>
      </c>
      <c r="H70" s="33" t="s">
        <v>154</v>
      </c>
      <c r="I70" s="31">
        <f>'DDemog IBGE 2020'!E68</f>
        <v>5.3566338049068429</v>
      </c>
      <c r="J70" s="119">
        <f t="shared" si="22"/>
        <v>-0.65469220749586199</v>
      </c>
      <c r="K70" s="120">
        <f>J70*(Pesos!$C$8)</f>
        <v>-12.602824994295343</v>
      </c>
      <c r="L70" s="19" t="s">
        <v>39</v>
      </c>
      <c r="M70" s="33" t="s">
        <v>154</v>
      </c>
      <c r="N70" s="33">
        <v>2652</v>
      </c>
      <c r="O70" s="33">
        <v>2323</v>
      </c>
      <c r="P70" s="33">
        <v>1033</v>
      </c>
      <c r="Q70" s="32">
        <f t="shared" si="31"/>
        <v>5.4867579908675799</v>
      </c>
      <c r="R70" s="119">
        <f t="shared" si="23"/>
        <v>0.67653222167804972</v>
      </c>
      <c r="S70" s="120">
        <f>R70*(Pesos!$C$9)</f>
        <v>5.4122577734243977</v>
      </c>
      <c r="T70" s="19" t="s">
        <v>39</v>
      </c>
      <c r="U70" s="33" t="s">
        <v>154</v>
      </c>
      <c r="V70" s="18">
        <v>21801</v>
      </c>
      <c r="W70" s="18">
        <v>2911</v>
      </c>
      <c r="X70" s="18">
        <v>15331</v>
      </c>
      <c r="Y70" s="32">
        <f t="shared" si="32"/>
        <v>36.568949771689496</v>
      </c>
      <c r="Z70" s="119">
        <f t="shared" si="24"/>
        <v>1.4892794049279412</v>
      </c>
      <c r="AA70" s="120">
        <f>Z70*(Pesos!$C$10)</f>
        <v>8.9356764295676463</v>
      </c>
      <c r="AB70" s="19" t="s">
        <v>39</v>
      </c>
      <c r="AC70" s="33" t="s">
        <v>154</v>
      </c>
      <c r="AD70" s="18">
        <v>0</v>
      </c>
      <c r="AE70" s="119">
        <f t="shared" si="25"/>
        <v>0</v>
      </c>
      <c r="AF70" s="120">
        <f>AE70*(Pesos!$C$11)</f>
        <v>0</v>
      </c>
      <c r="AG70" s="19" t="s">
        <v>39</v>
      </c>
      <c r="AH70" s="33" t="s">
        <v>154</v>
      </c>
      <c r="AI70" s="18">
        <v>19</v>
      </c>
      <c r="AJ70" s="119">
        <f t="shared" si="26"/>
        <v>1.8730587440918298</v>
      </c>
      <c r="AK70" s="120">
        <f>AJ70*(Pesos!$C$12)</f>
        <v>37.461174881836598</v>
      </c>
      <c r="AL70" s="19" t="s">
        <v>39</v>
      </c>
      <c r="AM70" s="33" t="s">
        <v>154</v>
      </c>
      <c r="AN70" s="18">
        <v>121</v>
      </c>
      <c r="AO70" s="119">
        <f t="shared" si="27"/>
        <v>2.1197504199664028</v>
      </c>
      <c r="AP70" s="120">
        <f>AO70*(Pesos!$C$13)</f>
        <v>48.754259659227266</v>
      </c>
      <c r="AQ70" s="19" t="s">
        <v>39</v>
      </c>
      <c r="AR70" s="33" t="s">
        <v>154</v>
      </c>
      <c r="AS70" s="18">
        <v>497</v>
      </c>
      <c r="AT70" s="119">
        <f t="shared" si="28"/>
        <v>1.9770046045282403</v>
      </c>
      <c r="AU70" s="120">
        <f>AT70*(Pesos!$C$14)</f>
        <v>49.425115113206012</v>
      </c>
      <c r="AV70" s="19" t="s">
        <v>39</v>
      </c>
      <c r="AW70" s="33" t="s">
        <v>154</v>
      </c>
      <c r="AX70" s="18">
        <v>92</v>
      </c>
      <c r="AY70" s="119">
        <f t="shared" si="29"/>
        <v>1.7727332717434339</v>
      </c>
      <c r="AZ70" s="120">
        <f>AY70*(Pesos!$C$15)</f>
        <v>30.136465619638376</v>
      </c>
      <c r="BA70" s="19" t="s">
        <v>39</v>
      </c>
      <c r="BB70" s="33" t="s">
        <v>154</v>
      </c>
      <c r="BC70" s="18">
        <v>13</v>
      </c>
      <c r="BD70" s="119">
        <f t="shared" si="30"/>
        <v>1.0468836183121897</v>
      </c>
      <c r="BE70" s="120">
        <f>BD70*(Pesos!$C$16)</f>
        <v>33.50027578599007</v>
      </c>
    </row>
    <row r="71" spans="1:57" x14ac:dyDescent="0.25">
      <c r="A71" s="99">
        <v>68</v>
      </c>
      <c r="B71" s="19"/>
      <c r="C71" s="33" t="s">
        <v>155</v>
      </c>
      <c r="D71" s="18">
        <v>2849</v>
      </c>
      <c r="E71" s="119">
        <f t="shared" si="21"/>
        <v>0.16089389537413706</v>
      </c>
      <c r="F71" s="120">
        <f>E71*(Pesos!$C$7)</f>
        <v>0.80446947687068526</v>
      </c>
      <c r="G71" s="19"/>
      <c r="H71" s="33" t="s">
        <v>155</v>
      </c>
      <c r="I71" s="31">
        <f>'DDemog IBGE 2020'!E69</f>
        <v>1.6439263861754521</v>
      </c>
      <c r="J71" s="119">
        <f t="shared" si="22"/>
        <v>-0.2009220405807858</v>
      </c>
      <c r="K71" s="120">
        <f>J71*(Pesos!$C$8)</f>
        <v>-3.8677492811801266</v>
      </c>
      <c r="L71" s="19"/>
      <c r="M71" s="33" t="s">
        <v>155</v>
      </c>
      <c r="N71" s="33">
        <v>106</v>
      </c>
      <c r="O71" s="33">
        <v>246</v>
      </c>
      <c r="P71" s="33">
        <v>66</v>
      </c>
      <c r="Q71" s="32">
        <f t="shared" si="31"/>
        <v>0.38173515981735157</v>
      </c>
      <c r="R71" s="119">
        <f t="shared" si="23"/>
        <v>4.7068986128732476E-2</v>
      </c>
      <c r="S71" s="120">
        <f>R71*(Pesos!$C$9)</f>
        <v>0.37655188902985981</v>
      </c>
      <c r="T71" s="19"/>
      <c r="U71" s="33" t="s">
        <v>155</v>
      </c>
      <c r="V71" s="18">
        <v>1810</v>
      </c>
      <c r="W71" s="18">
        <v>218</v>
      </c>
      <c r="X71" s="18">
        <v>1018</v>
      </c>
      <c r="Y71" s="32">
        <f t="shared" si="32"/>
        <v>2.7817351598173516</v>
      </c>
      <c r="Z71" s="119">
        <f t="shared" si="24"/>
        <v>0.11328684332868437</v>
      </c>
      <c r="AA71" s="120">
        <f>Z71*(Pesos!$C$10)</f>
        <v>0.67972105997210619</v>
      </c>
      <c r="AB71" s="19"/>
      <c r="AC71" s="33" t="s">
        <v>155</v>
      </c>
      <c r="AD71" s="18">
        <v>0</v>
      </c>
      <c r="AE71" s="119">
        <f t="shared" si="25"/>
        <v>0</v>
      </c>
      <c r="AF71" s="120">
        <f>AE71*(Pesos!$C$11)</f>
        <v>0</v>
      </c>
      <c r="AG71" s="19"/>
      <c r="AH71" s="33" t="s">
        <v>155</v>
      </c>
      <c r="AI71" s="18">
        <v>4</v>
      </c>
      <c r="AJ71" s="119">
        <f t="shared" si="26"/>
        <v>0.39432815665091159</v>
      </c>
      <c r="AK71" s="120">
        <f>AJ71*(Pesos!$C$12)</f>
        <v>7.8865631330182318</v>
      </c>
      <c r="AL71" s="19"/>
      <c r="AM71" s="33" t="s">
        <v>155</v>
      </c>
      <c r="AN71" s="18">
        <v>11</v>
      </c>
      <c r="AO71" s="119">
        <f t="shared" si="27"/>
        <v>0.19270458363330933</v>
      </c>
      <c r="AP71" s="120">
        <f>AO71*(Pesos!$C$13)</f>
        <v>4.4322054235661144</v>
      </c>
      <c r="AQ71" s="19"/>
      <c r="AR71" s="33" t="s">
        <v>155</v>
      </c>
      <c r="AS71" s="18">
        <v>56</v>
      </c>
      <c r="AT71" s="119">
        <f t="shared" si="28"/>
        <v>0.22276108220036508</v>
      </c>
      <c r="AU71" s="120">
        <f>AT71*(Pesos!$C$14)</f>
        <v>5.5690270550091272</v>
      </c>
      <c r="AV71" s="19"/>
      <c r="AW71" s="33" t="s">
        <v>155</v>
      </c>
      <c r="AX71" s="18">
        <v>8</v>
      </c>
      <c r="AY71" s="119">
        <f t="shared" si="29"/>
        <v>0.15415071928203775</v>
      </c>
      <c r="AZ71" s="120">
        <f>AY71*(Pesos!$C$15)</f>
        <v>2.6205622277946419</v>
      </c>
      <c r="BA71" s="19"/>
      <c r="BB71" s="33" t="s">
        <v>155</v>
      </c>
      <c r="BC71" s="18">
        <v>11</v>
      </c>
      <c r="BD71" s="119">
        <f t="shared" si="30"/>
        <v>0.88582460011031439</v>
      </c>
      <c r="BE71" s="120">
        <f>BD71*(Pesos!$C$16)</f>
        <v>28.34638720353006</v>
      </c>
    </row>
    <row r="72" spans="1:57" x14ac:dyDescent="0.25">
      <c r="A72" s="99">
        <v>69</v>
      </c>
      <c r="B72" s="19"/>
      <c r="C72" s="33" t="s">
        <v>156</v>
      </c>
      <c r="D72" s="18">
        <v>10555</v>
      </c>
      <c r="E72" s="119">
        <f t="shared" si="21"/>
        <v>0.59608110413268411</v>
      </c>
      <c r="F72" s="120">
        <f>E72*(Pesos!$C$7)</f>
        <v>2.9804055206634206</v>
      </c>
      <c r="G72" s="19"/>
      <c r="H72" s="33" t="s">
        <v>156</v>
      </c>
      <c r="I72" s="31">
        <f>'DDemog IBGE 2020'!E70</f>
        <v>1.2103088470742676</v>
      </c>
      <c r="J72" s="119">
        <f t="shared" si="22"/>
        <v>-0.14792494684198487</v>
      </c>
      <c r="K72" s="120">
        <f>J72*(Pesos!$C$8)</f>
        <v>-2.8475552267082089</v>
      </c>
      <c r="L72" s="19"/>
      <c r="M72" s="33" t="s">
        <v>156</v>
      </c>
      <c r="N72" s="33">
        <v>630</v>
      </c>
      <c r="O72" s="33">
        <v>1025</v>
      </c>
      <c r="P72" s="33">
        <v>744</v>
      </c>
      <c r="Q72" s="32">
        <f t="shared" si="31"/>
        <v>2.1908675799086761</v>
      </c>
      <c r="R72" s="119">
        <f t="shared" si="23"/>
        <v>0.27013994670533314</v>
      </c>
      <c r="S72" s="120">
        <f>R72*(Pesos!$C$9)</f>
        <v>2.1611195736426652</v>
      </c>
      <c r="T72" s="19"/>
      <c r="U72" s="33" t="s">
        <v>156</v>
      </c>
      <c r="V72" s="18">
        <v>7398</v>
      </c>
      <c r="W72" s="18">
        <v>614</v>
      </c>
      <c r="X72" s="18">
        <v>8432</v>
      </c>
      <c r="Y72" s="32">
        <f t="shared" si="32"/>
        <v>15.017351598173514</v>
      </c>
      <c r="Z72" s="119">
        <f t="shared" si="24"/>
        <v>0.61158530915853104</v>
      </c>
      <c r="AA72" s="120">
        <f>Z72*(Pesos!$C$10)</f>
        <v>3.6695118549511863</v>
      </c>
      <c r="AB72" s="19"/>
      <c r="AC72" s="33" t="s">
        <v>156</v>
      </c>
      <c r="AD72" s="18">
        <v>2</v>
      </c>
      <c r="AE72" s="119">
        <f t="shared" si="25"/>
        <v>1.9210526315789473</v>
      </c>
      <c r="AF72" s="120">
        <f>AE72*(Pesos!$C$11)</f>
        <v>55.710526315789473</v>
      </c>
      <c r="AG72" s="19"/>
      <c r="AH72" s="33" t="s">
        <v>156</v>
      </c>
      <c r="AI72" s="18">
        <v>19</v>
      </c>
      <c r="AJ72" s="119">
        <f t="shared" si="26"/>
        <v>1.8730587440918298</v>
      </c>
      <c r="AK72" s="120">
        <f>AJ72*(Pesos!$C$12)</f>
        <v>37.461174881836598</v>
      </c>
      <c r="AL72" s="19"/>
      <c r="AM72" s="33" t="s">
        <v>156</v>
      </c>
      <c r="AN72" s="18">
        <v>44</v>
      </c>
      <c r="AO72" s="119">
        <f t="shared" si="27"/>
        <v>0.77081833453323734</v>
      </c>
      <c r="AP72" s="120">
        <f>AO72*(Pesos!$C$13)</f>
        <v>17.728821694264457</v>
      </c>
      <c r="AQ72" s="19"/>
      <c r="AR72" s="33" t="s">
        <v>156</v>
      </c>
      <c r="AS72" s="18">
        <v>207</v>
      </c>
      <c r="AT72" s="119">
        <f t="shared" si="28"/>
        <v>0.82342042884777811</v>
      </c>
      <c r="AU72" s="120">
        <f>AT72*(Pesos!$C$14)</f>
        <v>20.585510721194453</v>
      </c>
      <c r="AV72" s="19"/>
      <c r="AW72" s="33" t="s">
        <v>156</v>
      </c>
      <c r="AX72" s="18">
        <v>32</v>
      </c>
      <c r="AY72" s="119">
        <f t="shared" si="29"/>
        <v>0.61660287712815098</v>
      </c>
      <c r="AZ72" s="120">
        <f>AY72*(Pesos!$C$15)</f>
        <v>10.482248911178567</v>
      </c>
      <c r="BA72" s="19"/>
      <c r="BB72" s="33" t="s">
        <v>156</v>
      </c>
      <c r="BC72" s="18">
        <v>13</v>
      </c>
      <c r="BD72" s="119">
        <f t="shared" si="30"/>
        <v>1.0468836183121897</v>
      </c>
      <c r="BE72" s="120">
        <f>BD72*(Pesos!$C$16)</f>
        <v>33.50027578599007</v>
      </c>
    </row>
    <row r="73" spans="1:57" x14ac:dyDescent="0.25">
      <c r="A73" s="99">
        <v>70</v>
      </c>
      <c r="B73" s="19" t="s">
        <v>40</v>
      </c>
      <c r="C73" s="33" t="s">
        <v>157</v>
      </c>
      <c r="D73" s="18">
        <v>10247</v>
      </c>
      <c r="E73" s="119">
        <f t="shared" si="21"/>
        <v>0.57868716949764221</v>
      </c>
      <c r="F73" s="120">
        <f>E73*(Pesos!$C$7)</f>
        <v>2.8934358474882109</v>
      </c>
      <c r="G73" s="19" t="s">
        <v>40</v>
      </c>
      <c r="H73" s="33" t="s">
        <v>157</v>
      </c>
      <c r="I73" s="31">
        <f>'DDemog IBGE 2020'!E71</f>
        <v>2.7065883245404008</v>
      </c>
      <c r="J73" s="119">
        <f t="shared" si="22"/>
        <v>-0.33080146030379948</v>
      </c>
      <c r="K73" s="120">
        <f>J73*(Pesos!$C$8)</f>
        <v>-6.3679281108481396</v>
      </c>
      <c r="L73" s="19" t="s">
        <v>40</v>
      </c>
      <c r="M73" s="33" t="s">
        <v>157</v>
      </c>
      <c r="N73" s="33">
        <v>530</v>
      </c>
      <c r="O73" s="33">
        <v>760</v>
      </c>
      <c r="P73" s="33">
        <v>279</v>
      </c>
      <c r="Q73" s="32">
        <f t="shared" si="31"/>
        <v>1.4328767123287671</v>
      </c>
      <c r="R73" s="119">
        <f t="shared" si="23"/>
        <v>0.17667760582770636</v>
      </c>
      <c r="S73" s="120">
        <f>R73*(Pesos!$C$9)</f>
        <v>1.4134208466216509</v>
      </c>
      <c r="T73" s="19" t="s">
        <v>40</v>
      </c>
      <c r="U73" s="33" t="s">
        <v>157</v>
      </c>
      <c r="V73" s="18">
        <v>7057</v>
      </c>
      <c r="W73" s="18">
        <v>494</v>
      </c>
      <c r="X73" s="18">
        <v>7884</v>
      </c>
      <c r="Y73" s="32">
        <f t="shared" si="32"/>
        <v>14.095890410958907</v>
      </c>
      <c r="Z73" s="119">
        <f t="shared" si="24"/>
        <v>0.57405857740585808</v>
      </c>
      <c r="AA73" s="120">
        <f>Z73*(Pesos!$C$10)</f>
        <v>3.4443514644351483</v>
      </c>
      <c r="AB73" s="19" t="s">
        <v>40</v>
      </c>
      <c r="AC73" s="33" t="s">
        <v>157</v>
      </c>
      <c r="AD73" s="18">
        <v>3</v>
      </c>
      <c r="AE73" s="119">
        <f t="shared" si="25"/>
        <v>2.8815789473684208</v>
      </c>
      <c r="AF73" s="120">
        <f>AE73*(Pesos!$C$11)</f>
        <v>83.565789473684205</v>
      </c>
      <c r="AG73" s="19" t="s">
        <v>40</v>
      </c>
      <c r="AH73" s="33" t="s">
        <v>157</v>
      </c>
      <c r="AI73" s="18">
        <v>9</v>
      </c>
      <c r="AJ73" s="119">
        <f t="shared" si="26"/>
        <v>0.88723835246455096</v>
      </c>
      <c r="AK73" s="120">
        <f>AJ73*(Pesos!$C$12)</f>
        <v>17.744767049291021</v>
      </c>
      <c r="AL73" s="19" t="s">
        <v>40</v>
      </c>
      <c r="AM73" s="33" t="s">
        <v>157</v>
      </c>
      <c r="AN73" s="18">
        <v>32</v>
      </c>
      <c r="AO73" s="119">
        <f t="shared" si="27"/>
        <v>0.56059515238780899</v>
      </c>
      <c r="AP73" s="120">
        <f>AO73*(Pesos!$C$13)</f>
        <v>12.893688504919607</v>
      </c>
      <c r="AQ73" s="19" t="s">
        <v>40</v>
      </c>
      <c r="AR73" s="33" t="s">
        <v>157</v>
      </c>
      <c r="AS73" s="18">
        <v>147</v>
      </c>
      <c r="AT73" s="119">
        <f t="shared" si="28"/>
        <v>0.58474784077595843</v>
      </c>
      <c r="AU73" s="120">
        <f>AT73*(Pesos!$C$14)</f>
        <v>14.618696019398961</v>
      </c>
      <c r="AV73" s="19" t="s">
        <v>40</v>
      </c>
      <c r="AW73" s="33" t="s">
        <v>157</v>
      </c>
      <c r="AX73" s="18">
        <v>39</v>
      </c>
      <c r="AY73" s="119">
        <f t="shared" si="29"/>
        <v>0.75148475649993407</v>
      </c>
      <c r="AZ73" s="120">
        <f>AY73*(Pesos!$C$15)</f>
        <v>12.775240860498879</v>
      </c>
      <c r="BA73" s="19" t="s">
        <v>40</v>
      </c>
      <c r="BB73" s="33" t="s">
        <v>157</v>
      </c>
      <c r="BC73" s="18">
        <v>13</v>
      </c>
      <c r="BD73" s="119">
        <f t="shared" si="30"/>
        <v>1.0468836183121897</v>
      </c>
      <c r="BE73" s="120">
        <f>BD73*(Pesos!$C$16)</f>
        <v>33.50027578599007</v>
      </c>
    </row>
    <row r="74" spans="1:57" x14ac:dyDescent="0.25">
      <c r="A74" s="99">
        <v>71</v>
      </c>
      <c r="B74" s="19"/>
      <c r="C74" s="33" t="s">
        <v>158</v>
      </c>
      <c r="D74" s="18">
        <v>16582</v>
      </c>
      <c r="E74" s="119">
        <f t="shared" si="21"/>
        <v>0.93644877960475292</v>
      </c>
      <c r="F74" s="120">
        <f>E74*(Pesos!$C$7)</f>
        <v>4.6822438980237644</v>
      </c>
      <c r="G74" s="19"/>
      <c r="H74" s="33" t="s">
        <v>158</v>
      </c>
      <c r="I74" s="31">
        <f>'DDemog IBGE 2020'!E72</f>
        <v>3.7055712726224033</v>
      </c>
      <c r="J74" s="119">
        <f t="shared" si="22"/>
        <v>-0.45289798124413744</v>
      </c>
      <c r="K74" s="120">
        <f>J74*(Pesos!$C$8)</f>
        <v>-8.7182861389496455</v>
      </c>
      <c r="L74" s="19"/>
      <c r="M74" s="33" t="s">
        <v>158</v>
      </c>
      <c r="N74" s="33">
        <v>1045</v>
      </c>
      <c r="O74" s="33">
        <v>13058</v>
      </c>
      <c r="P74" s="33">
        <v>485</v>
      </c>
      <c r="Q74" s="32">
        <f t="shared" si="31"/>
        <v>13.322374429223743</v>
      </c>
      <c r="R74" s="119">
        <f t="shared" si="23"/>
        <v>1.6426850948467691</v>
      </c>
      <c r="S74" s="120">
        <f>R74*(Pesos!$C$9)</f>
        <v>13.141480758774152</v>
      </c>
      <c r="T74" s="19"/>
      <c r="U74" s="33" t="s">
        <v>158</v>
      </c>
      <c r="V74" s="18">
        <v>13680</v>
      </c>
      <c r="W74" s="18">
        <v>6523</v>
      </c>
      <c r="X74" s="18">
        <v>11421</v>
      </c>
      <c r="Y74" s="32">
        <f t="shared" si="32"/>
        <v>28.880365296803649</v>
      </c>
      <c r="Z74" s="119">
        <f t="shared" si="24"/>
        <v>1.1761599256159929</v>
      </c>
      <c r="AA74" s="120">
        <f>Z74*(Pesos!$C$10)</f>
        <v>7.0569595536959575</v>
      </c>
      <c r="AB74" s="19"/>
      <c r="AC74" s="33" t="s">
        <v>158</v>
      </c>
      <c r="AD74" s="18">
        <v>0</v>
      </c>
      <c r="AE74" s="119">
        <f t="shared" si="25"/>
        <v>0</v>
      </c>
      <c r="AF74" s="120">
        <f>AE74*(Pesos!$C$11)</f>
        <v>0</v>
      </c>
      <c r="AG74" s="19"/>
      <c r="AH74" s="33" t="s">
        <v>158</v>
      </c>
      <c r="AI74" s="18">
        <v>7</v>
      </c>
      <c r="AJ74" s="119">
        <f t="shared" si="26"/>
        <v>0.69007427413909528</v>
      </c>
      <c r="AK74" s="120">
        <f>AJ74*(Pesos!$C$12)</f>
        <v>13.801485482781906</v>
      </c>
      <c r="AL74" s="19"/>
      <c r="AM74" s="33" t="s">
        <v>158</v>
      </c>
      <c r="AN74" s="18">
        <v>50</v>
      </c>
      <c r="AO74" s="119">
        <f t="shared" si="27"/>
        <v>0.87592992560595151</v>
      </c>
      <c r="AP74" s="120">
        <f>AO74*(Pesos!$C$13)</f>
        <v>20.146388288936883</v>
      </c>
      <c r="AQ74" s="19"/>
      <c r="AR74" s="33" t="s">
        <v>158</v>
      </c>
      <c r="AS74" s="18">
        <v>200</v>
      </c>
      <c r="AT74" s="119">
        <f t="shared" si="28"/>
        <v>0.79557529357273249</v>
      </c>
      <c r="AU74" s="120">
        <f>AT74*(Pesos!$C$14)</f>
        <v>19.889382339318313</v>
      </c>
      <c r="AV74" s="19"/>
      <c r="AW74" s="33" t="s">
        <v>158</v>
      </c>
      <c r="AX74" s="18">
        <v>45</v>
      </c>
      <c r="AY74" s="119">
        <f t="shared" si="29"/>
        <v>0.86709779596146241</v>
      </c>
      <c r="AZ74" s="120">
        <f>AY74*(Pesos!$C$15)</f>
        <v>14.740662531344862</v>
      </c>
      <c r="BA74" s="19"/>
      <c r="BB74" s="33" t="s">
        <v>158</v>
      </c>
      <c r="BC74" s="18">
        <v>13</v>
      </c>
      <c r="BD74" s="119">
        <f t="shared" si="30"/>
        <v>1.0468836183121897</v>
      </c>
      <c r="BE74" s="120">
        <f>BD74*(Pesos!$C$16)</f>
        <v>33.50027578599007</v>
      </c>
    </row>
    <row r="75" spans="1:57" x14ac:dyDescent="0.25">
      <c r="A75" s="99">
        <v>72</v>
      </c>
      <c r="B75" s="19"/>
      <c r="C75" s="33" t="s">
        <v>159</v>
      </c>
      <c r="D75" s="18">
        <v>5353</v>
      </c>
      <c r="E75" s="119">
        <f t="shared" si="21"/>
        <v>0.30230432500447729</v>
      </c>
      <c r="F75" s="120">
        <f>E75*(Pesos!$C$7)</f>
        <v>1.5115216250223864</v>
      </c>
      <c r="G75" s="19"/>
      <c r="H75" s="33" t="s">
        <v>159</v>
      </c>
      <c r="I75" s="31">
        <f>'DDemog IBGE 2020'!E73</f>
        <v>0.97237398472281933</v>
      </c>
      <c r="J75" s="119">
        <f t="shared" si="22"/>
        <v>-0.1188443514631483</v>
      </c>
      <c r="K75" s="120">
        <f>J75*(Pesos!$C$8)</f>
        <v>-2.2877537656656046</v>
      </c>
      <c r="L75" s="19"/>
      <c r="M75" s="33" t="s">
        <v>159</v>
      </c>
      <c r="N75" s="33">
        <v>167</v>
      </c>
      <c r="O75" s="33">
        <v>239</v>
      </c>
      <c r="P75" s="33">
        <v>360</v>
      </c>
      <c r="Q75" s="32">
        <f t="shared" si="31"/>
        <v>0.69954337899543384</v>
      </c>
      <c r="R75" s="119">
        <f t="shared" si="23"/>
        <v>8.6255606159351891E-2</v>
      </c>
      <c r="S75" s="120">
        <f>R75*(Pesos!$C$9)</f>
        <v>0.69004484927481513</v>
      </c>
      <c r="T75" s="19"/>
      <c r="U75" s="33" t="s">
        <v>159</v>
      </c>
      <c r="V75" s="18">
        <v>4280</v>
      </c>
      <c r="W75" s="18">
        <v>356</v>
      </c>
      <c r="X75" s="18">
        <v>4576</v>
      </c>
      <c r="Y75" s="32">
        <f t="shared" si="32"/>
        <v>8.4127853881278529</v>
      </c>
      <c r="Z75" s="119">
        <f t="shared" si="24"/>
        <v>0.34261273826127392</v>
      </c>
      <c r="AA75" s="120">
        <f>Z75*(Pesos!$C$10)</f>
        <v>2.0556764295676437</v>
      </c>
      <c r="AB75" s="19"/>
      <c r="AC75" s="33" t="s">
        <v>159</v>
      </c>
      <c r="AD75" s="18">
        <v>3</v>
      </c>
      <c r="AE75" s="119">
        <f t="shared" si="25"/>
        <v>2.8815789473684208</v>
      </c>
      <c r="AF75" s="120">
        <f>AE75*(Pesos!$C$11)</f>
        <v>83.565789473684205</v>
      </c>
      <c r="AG75" s="19"/>
      <c r="AH75" s="33" t="s">
        <v>159</v>
      </c>
      <c r="AI75" s="18">
        <v>4</v>
      </c>
      <c r="AJ75" s="119">
        <f t="shared" si="26"/>
        <v>0.39432815665091159</v>
      </c>
      <c r="AK75" s="120">
        <f>AJ75*(Pesos!$C$12)</f>
        <v>7.8865631330182318</v>
      </c>
      <c r="AL75" s="19"/>
      <c r="AM75" s="33" t="s">
        <v>159</v>
      </c>
      <c r="AN75" s="18">
        <v>23</v>
      </c>
      <c r="AO75" s="119">
        <f t="shared" si="27"/>
        <v>0.40292776577873773</v>
      </c>
      <c r="AP75" s="120">
        <f>AO75*(Pesos!$C$13)</f>
        <v>9.2673386129109687</v>
      </c>
      <c r="AQ75" s="19"/>
      <c r="AR75" s="33" t="s">
        <v>159</v>
      </c>
      <c r="AS75" s="18">
        <v>76</v>
      </c>
      <c r="AT75" s="119">
        <f t="shared" si="28"/>
        <v>0.30231861155763834</v>
      </c>
      <c r="AU75" s="120">
        <f>AT75*(Pesos!$C$14)</f>
        <v>7.5579652889409585</v>
      </c>
      <c r="AV75" s="19"/>
      <c r="AW75" s="33" t="s">
        <v>159</v>
      </c>
      <c r="AX75" s="18">
        <v>21</v>
      </c>
      <c r="AY75" s="119">
        <f t="shared" si="29"/>
        <v>0.40464563811534909</v>
      </c>
      <c r="AZ75" s="120">
        <f>AY75*(Pesos!$C$15)</f>
        <v>6.8789758479609349</v>
      </c>
      <c r="BA75" s="19"/>
      <c r="BB75" s="33" t="s">
        <v>159</v>
      </c>
      <c r="BC75" s="18">
        <v>11</v>
      </c>
      <c r="BD75" s="119">
        <f t="shared" si="30"/>
        <v>0.88582460011031439</v>
      </c>
      <c r="BE75" s="120">
        <f>BD75*(Pesos!$C$16)</f>
        <v>28.34638720353006</v>
      </c>
    </row>
    <row r="76" spans="1:57" x14ac:dyDescent="0.25">
      <c r="A76" s="99">
        <v>73</v>
      </c>
      <c r="B76" s="19" t="s">
        <v>41</v>
      </c>
      <c r="C76" s="33" t="s">
        <v>160</v>
      </c>
      <c r="D76" s="18">
        <v>25618</v>
      </c>
      <c r="E76" s="119">
        <f t="shared" si="21"/>
        <v>1.4467461606509806</v>
      </c>
      <c r="F76" s="120">
        <f>E76*(Pesos!$C$7)</f>
        <v>7.233730803254903</v>
      </c>
      <c r="G76" s="19" t="s">
        <v>41</v>
      </c>
      <c r="H76" s="33" t="s">
        <v>160</v>
      </c>
      <c r="I76" s="31">
        <f>'DDemog IBGE 2020'!E74</f>
        <v>1.5517803809026343</v>
      </c>
      <c r="J76" s="119">
        <f t="shared" si="22"/>
        <v>-0.18965987971611648</v>
      </c>
      <c r="K76" s="120">
        <f>J76*(Pesos!$C$8)</f>
        <v>-3.650952684535242</v>
      </c>
      <c r="L76" s="19" t="s">
        <v>41</v>
      </c>
      <c r="M76" s="33" t="s">
        <v>160</v>
      </c>
      <c r="N76" s="33">
        <v>1484</v>
      </c>
      <c r="O76" s="33">
        <v>10615</v>
      </c>
      <c r="P76" s="33">
        <v>4172</v>
      </c>
      <c r="Q76" s="32">
        <f t="shared" si="31"/>
        <v>14.859360730593608</v>
      </c>
      <c r="R76" s="119">
        <f t="shared" si="23"/>
        <v>1.8321996968914025</v>
      </c>
      <c r="S76" s="120">
        <f>R76*(Pesos!$C$9)</f>
        <v>14.65759757513122</v>
      </c>
      <c r="T76" s="19" t="s">
        <v>41</v>
      </c>
      <c r="U76" s="33" t="s">
        <v>160</v>
      </c>
      <c r="V76" s="18">
        <v>18155</v>
      </c>
      <c r="W76" s="18">
        <v>2720</v>
      </c>
      <c r="X76" s="18">
        <v>18552</v>
      </c>
      <c r="Y76" s="32">
        <f t="shared" si="32"/>
        <v>36.006392694063926</v>
      </c>
      <c r="Z76" s="119">
        <f t="shared" si="24"/>
        <v>1.4663691306369138</v>
      </c>
      <c r="AA76" s="120">
        <f>Z76*(Pesos!$C$10)</f>
        <v>8.7982147838214821</v>
      </c>
      <c r="AB76" s="19" t="s">
        <v>41</v>
      </c>
      <c r="AC76" s="33" t="s">
        <v>160</v>
      </c>
      <c r="AD76" s="18">
        <v>2</v>
      </c>
      <c r="AE76" s="119">
        <f t="shared" si="25"/>
        <v>1.9210526315789473</v>
      </c>
      <c r="AF76" s="120">
        <f>AE76*(Pesos!$C$11)</f>
        <v>55.710526315789473</v>
      </c>
      <c r="AG76" s="19" t="s">
        <v>41</v>
      </c>
      <c r="AH76" s="33" t="s">
        <v>160</v>
      </c>
      <c r="AI76" s="18">
        <v>21</v>
      </c>
      <c r="AJ76" s="119">
        <f t="shared" si="26"/>
        <v>2.0702228224172856</v>
      </c>
      <c r="AK76" s="120">
        <f>AJ76*(Pesos!$C$12)</f>
        <v>41.404456448345712</v>
      </c>
      <c r="AL76" s="19" t="s">
        <v>41</v>
      </c>
      <c r="AM76" s="33" t="s">
        <v>160</v>
      </c>
      <c r="AN76" s="18">
        <v>82</v>
      </c>
      <c r="AO76" s="119">
        <f t="shared" si="27"/>
        <v>1.4365250779937604</v>
      </c>
      <c r="AP76" s="120">
        <f>AO76*(Pesos!$C$13)</f>
        <v>33.040076793856485</v>
      </c>
      <c r="AQ76" s="19" t="s">
        <v>41</v>
      </c>
      <c r="AR76" s="33" t="s">
        <v>160</v>
      </c>
      <c r="AS76" s="18">
        <v>363</v>
      </c>
      <c r="AT76" s="119">
        <f t="shared" si="28"/>
        <v>1.4439691578345093</v>
      </c>
      <c r="AU76" s="120">
        <f>AT76*(Pesos!$C$14)</f>
        <v>36.099228945862734</v>
      </c>
      <c r="AV76" s="19" t="s">
        <v>41</v>
      </c>
      <c r="AW76" s="33" t="s">
        <v>160</v>
      </c>
      <c r="AX76" s="18">
        <v>89</v>
      </c>
      <c r="AY76" s="119">
        <f t="shared" si="29"/>
        <v>1.7149267520126701</v>
      </c>
      <c r="AZ76" s="120">
        <f>AY76*(Pesos!$C$15)</f>
        <v>29.153754784215391</v>
      </c>
      <c r="BA76" s="19" t="s">
        <v>41</v>
      </c>
      <c r="BB76" s="33" t="s">
        <v>160</v>
      </c>
      <c r="BC76" s="18">
        <v>11</v>
      </c>
      <c r="BD76" s="119">
        <f t="shared" si="30"/>
        <v>0.88582460011031439</v>
      </c>
      <c r="BE76" s="120">
        <f>BD76*(Pesos!$C$16)</f>
        <v>28.34638720353006</v>
      </c>
    </row>
    <row r="77" spans="1:57" x14ac:dyDescent="0.25">
      <c r="A77" s="99">
        <v>74</v>
      </c>
      <c r="B77" s="19"/>
      <c r="C77" s="33" t="s">
        <v>161</v>
      </c>
      <c r="D77" s="18">
        <v>3252</v>
      </c>
      <c r="E77" s="119">
        <f t="shared" si="21"/>
        <v>0.18365284231544182</v>
      </c>
      <c r="F77" s="120">
        <f>E77*(Pesos!$C$7)</f>
        <v>0.91826421157720906</v>
      </c>
      <c r="G77" s="19"/>
      <c r="H77" s="33" t="s">
        <v>161</v>
      </c>
      <c r="I77" s="31">
        <f>'DDemog IBGE 2020'!E75</f>
        <v>4.4030311462010676</v>
      </c>
      <c r="J77" s="119">
        <f t="shared" si="22"/>
        <v>-0.5381421030011112</v>
      </c>
      <c r="K77" s="120">
        <f>J77*(Pesos!$C$8)</f>
        <v>-10.359235482771391</v>
      </c>
      <c r="L77" s="19"/>
      <c r="M77" s="33" t="s">
        <v>161</v>
      </c>
      <c r="N77" s="33">
        <v>180</v>
      </c>
      <c r="O77" s="33">
        <v>229</v>
      </c>
      <c r="P77" s="33">
        <v>97</v>
      </c>
      <c r="Q77" s="32">
        <f t="shared" si="31"/>
        <v>0.46210045662100452</v>
      </c>
      <c r="R77" s="119">
        <f t="shared" si="23"/>
        <v>5.6978246366360369E-2</v>
      </c>
      <c r="S77" s="120">
        <f>R77*(Pesos!$C$9)</f>
        <v>0.45582597093088295</v>
      </c>
      <c r="T77" s="19"/>
      <c r="U77" s="33" t="s">
        <v>161</v>
      </c>
      <c r="V77" s="18">
        <v>2126</v>
      </c>
      <c r="W77" s="18">
        <v>226</v>
      </c>
      <c r="X77" s="18">
        <v>2678</v>
      </c>
      <c r="Y77" s="32">
        <f t="shared" si="32"/>
        <v>4.5936073059360725</v>
      </c>
      <c r="Z77" s="119">
        <f t="shared" si="24"/>
        <v>0.18707577870757794</v>
      </c>
      <c r="AA77" s="120">
        <f>Z77*(Pesos!$C$10)</f>
        <v>1.1224546722454676</v>
      </c>
      <c r="AB77" s="19"/>
      <c r="AC77" s="33" t="s">
        <v>161</v>
      </c>
      <c r="AD77" s="18">
        <v>3</v>
      </c>
      <c r="AE77" s="119">
        <f t="shared" si="25"/>
        <v>2.8815789473684208</v>
      </c>
      <c r="AF77" s="120">
        <f>AE77*(Pesos!$C$11)</f>
        <v>83.565789473684205</v>
      </c>
      <c r="AG77" s="19"/>
      <c r="AH77" s="33" t="s">
        <v>161</v>
      </c>
      <c r="AI77" s="18">
        <v>2</v>
      </c>
      <c r="AJ77" s="119">
        <f t="shared" si="26"/>
        <v>0.19716407832545579</v>
      </c>
      <c r="AK77" s="120">
        <f>AJ77*(Pesos!$C$12)</f>
        <v>3.9432815665091159</v>
      </c>
      <c r="AL77" s="19"/>
      <c r="AM77" s="33" t="s">
        <v>161</v>
      </c>
      <c r="AN77" s="18">
        <v>12</v>
      </c>
      <c r="AO77" s="119">
        <f t="shared" si="27"/>
        <v>0.21022318214542834</v>
      </c>
      <c r="AP77" s="120">
        <f>AO77*(Pesos!$C$13)</f>
        <v>4.8351331893448517</v>
      </c>
      <c r="AQ77" s="19"/>
      <c r="AR77" s="33" t="s">
        <v>161</v>
      </c>
      <c r="AS77" s="18">
        <v>53</v>
      </c>
      <c r="AT77" s="119">
        <f t="shared" si="28"/>
        <v>0.21082745279677412</v>
      </c>
      <c r="AU77" s="120">
        <f>AT77*(Pesos!$C$14)</f>
        <v>5.2706863199193528</v>
      </c>
      <c r="AV77" s="19"/>
      <c r="AW77" s="33" t="s">
        <v>161</v>
      </c>
      <c r="AX77" s="18">
        <v>12</v>
      </c>
      <c r="AY77" s="119">
        <f t="shared" si="29"/>
        <v>0.2312260789230566</v>
      </c>
      <c r="AZ77" s="120">
        <f>AY77*(Pesos!$C$15)</f>
        <v>3.9308433416919621</v>
      </c>
      <c r="BA77" s="19"/>
      <c r="BB77" s="33" t="s">
        <v>161</v>
      </c>
      <c r="BC77" s="18">
        <v>11</v>
      </c>
      <c r="BD77" s="119">
        <f t="shared" si="30"/>
        <v>0.88582460011031439</v>
      </c>
      <c r="BE77" s="120">
        <f>BD77*(Pesos!$C$16)</f>
        <v>28.34638720353006</v>
      </c>
    </row>
    <row r="78" spans="1:57" x14ac:dyDescent="0.25">
      <c r="A78" s="99">
        <v>75</v>
      </c>
      <c r="B78" s="19"/>
      <c r="C78" s="33" t="s">
        <v>162</v>
      </c>
      <c r="D78" s="18">
        <v>4114</v>
      </c>
      <c r="E78" s="119">
        <f t="shared" si="21"/>
        <v>0.23233326976805896</v>
      </c>
      <c r="F78" s="120">
        <f>E78*(Pesos!$C$7)</f>
        <v>1.1616663488402947</v>
      </c>
      <c r="G78" s="19"/>
      <c r="H78" s="33" t="s">
        <v>162</v>
      </c>
      <c r="I78" s="31">
        <f>'DDemog IBGE 2020'!E76</f>
        <v>0.7833007237973274</v>
      </c>
      <c r="J78" s="119">
        <f t="shared" si="22"/>
        <v>-9.5735661363712948E-2</v>
      </c>
      <c r="K78" s="120">
        <f>J78*(Pesos!$C$8)</f>
        <v>-1.8429114812514742</v>
      </c>
      <c r="L78" s="19"/>
      <c r="M78" s="33" t="s">
        <v>162</v>
      </c>
      <c r="N78" s="33">
        <v>227</v>
      </c>
      <c r="O78" s="33">
        <v>212</v>
      </c>
      <c r="P78" s="33">
        <v>109</v>
      </c>
      <c r="Q78" s="32">
        <f t="shared" si="31"/>
        <v>0.50045662100456612</v>
      </c>
      <c r="R78" s="119">
        <f t="shared" si="23"/>
        <v>6.1707666025228217E-2</v>
      </c>
      <c r="S78" s="120">
        <f>R78*(Pesos!$C$9)</f>
        <v>0.49366132820182573</v>
      </c>
      <c r="T78" s="19"/>
      <c r="U78" s="33" t="s">
        <v>162</v>
      </c>
      <c r="V78" s="18">
        <v>2980</v>
      </c>
      <c r="W78" s="18">
        <v>267</v>
      </c>
      <c r="X78" s="18">
        <v>4566</v>
      </c>
      <c r="Y78" s="32">
        <f t="shared" si="32"/>
        <v>7.1351598173515995</v>
      </c>
      <c r="Z78" s="119">
        <f t="shared" si="24"/>
        <v>0.29058112505811268</v>
      </c>
      <c r="AA78" s="120">
        <f>Z78*(Pesos!$C$10)</f>
        <v>1.743486750348676</v>
      </c>
      <c r="AB78" s="19"/>
      <c r="AC78" s="33" t="s">
        <v>162</v>
      </c>
      <c r="AD78" s="18">
        <v>3</v>
      </c>
      <c r="AE78" s="119">
        <f t="shared" si="25"/>
        <v>2.8815789473684208</v>
      </c>
      <c r="AF78" s="120">
        <f>AE78*(Pesos!$C$11)</f>
        <v>83.565789473684205</v>
      </c>
      <c r="AG78" s="19"/>
      <c r="AH78" s="33" t="s">
        <v>162</v>
      </c>
      <c r="AI78" s="18">
        <v>4</v>
      </c>
      <c r="AJ78" s="119">
        <f t="shared" si="26"/>
        <v>0.39432815665091159</v>
      </c>
      <c r="AK78" s="120">
        <f>AJ78*(Pesos!$C$12)</f>
        <v>7.8865631330182318</v>
      </c>
      <c r="AL78" s="19"/>
      <c r="AM78" s="33" t="s">
        <v>162</v>
      </c>
      <c r="AN78" s="18">
        <v>13</v>
      </c>
      <c r="AO78" s="119">
        <f t="shared" si="27"/>
        <v>0.22774178065754738</v>
      </c>
      <c r="AP78" s="120">
        <f>AO78*(Pesos!$C$13)</f>
        <v>5.2380609551235899</v>
      </c>
      <c r="AQ78" s="19"/>
      <c r="AR78" s="33" t="s">
        <v>162</v>
      </c>
      <c r="AS78" s="18">
        <v>63</v>
      </c>
      <c r="AT78" s="119">
        <f t="shared" si="28"/>
        <v>0.25060621747541073</v>
      </c>
      <c r="AU78" s="120">
        <f>AT78*(Pesos!$C$14)</f>
        <v>6.2651554368852684</v>
      </c>
      <c r="AV78" s="19"/>
      <c r="AW78" s="33" t="s">
        <v>162</v>
      </c>
      <c r="AX78" s="18">
        <v>14</v>
      </c>
      <c r="AY78" s="119">
        <f t="shared" si="29"/>
        <v>0.26976375874356606</v>
      </c>
      <c r="AZ78" s="120">
        <f>AY78*(Pesos!$C$15)</f>
        <v>4.5859838986406229</v>
      </c>
      <c r="BA78" s="19"/>
      <c r="BB78" s="33" t="s">
        <v>162</v>
      </c>
      <c r="BC78" s="18">
        <v>11</v>
      </c>
      <c r="BD78" s="119">
        <f t="shared" si="30"/>
        <v>0.88582460011031439</v>
      </c>
      <c r="BE78" s="120">
        <f>BD78*(Pesos!$C$16)</f>
        <v>28.34638720353006</v>
      </c>
    </row>
    <row r="79" spans="1:57" x14ac:dyDescent="0.25">
      <c r="A79" s="99">
        <v>76</v>
      </c>
      <c r="B79" s="19"/>
      <c r="C79" s="33" t="s">
        <v>163</v>
      </c>
      <c r="D79" s="18">
        <v>7372</v>
      </c>
      <c r="E79" s="119">
        <f t="shared" si="21"/>
        <v>0.41632495496600158</v>
      </c>
      <c r="F79" s="120">
        <f>E79*(Pesos!$C$7)</f>
        <v>2.0816247748300079</v>
      </c>
      <c r="G79" s="19"/>
      <c r="H79" s="33" t="s">
        <v>163</v>
      </c>
      <c r="I79" s="31">
        <f>'DDemog IBGE 2020'!E77</f>
        <v>1.1167922608866518</v>
      </c>
      <c r="J79" s="119">
        <f t="shared" si="22"/>
        <v>-0.13649527244599319</v>
      </c>
      <c r="K79" s="120">
        <f>J79*(Pesos!$C$8)</f>
        <v>-2.6275339945853688</v>
      </c>
      <c r="L79" s="19"/>
      <c r="M79" s="33" t="s">
        <v>163</v>
      </c>
      <c r="N79" s="33">
        <v>539</v>
      </c>
      <c r="O79" s="33">
        <v>654</v>
      </c>
      <c r="P79" s="33">
        <v>341</v>
      </c>
      <c r="Q79" s="32">
        <f t="shared" si="31"/>
        <v>1.4009132420091326</v>
      </c>
      <c r="R79" s="119">
        <f t="shared" si="23"/>
        <v>0.17273642277864987</v>
      </c>
      <c r="S79" s="120">
        <f>R79*(Pesos!$C$9)</f>
        <v>1.3818913822291989</v>
      </c>
      <c r="T79" s="19"/>
      <c r="U79" s="33" t="s">
        <v>163</v>
      </c>
      <c r="V79" s="18">
        <v>5569</v>
      </c>
      <c r="W79" s="18">
        <v>544</v>
      </c>
      <c r="X79" s="18">
        <v>7610</v>
      </c>
      <c r="Y79" s="32">
        <f t="shared" si="32"/>
        <v>12.532420091324203</v>
      </c>
      <c r="Z79" s="119">
        <f t="shared" si="24"/>
        <v>0.51038586703858702</v>
      </c>
      <c r="AA79" s="120">
        <f>Z79*(Pesos!$C$10)</f>
        <v>3.0623152022315221</v>
      </c>
      <c r="AB79" s="19"/>
      <c r="AC79" s="33" t="s">
        <v>163</v>
      </c>
      <c r="AD79" s="18">
        <v>3</v>
      </c>
      <c r="AE79" s="119">
        <f t="shared" si="25"/>
        <v>2.8815789473684208</v>
      </c>
      <c r="AF79" s="120">
        <f>AE79*(Pesos!$C$11)</f>
        <v>83.565789473684205</v>
      </c>
      <c r="AG79" s="19"/>
      <c r="AH79" s="33" t="s">
        <v>163</v>
      </c>
      <c r="AI79" s="18">
        <v>4</v>
      </c>
      <c r="AJ79" s="119">
        <f t="shared" si="26"/>
        <v>0.39432815665091159</v>
      </c>
      <c r="AK79" s="120">
        <f>AJ79*(Pesos!$C$12)</f>
        <v>7.8865631330182318</v>
      </c>
      <c r="AL79" s="19"/>
      <c r="AM79" s="33" t="s">
        <v>163</v>
      </c>
      <c r="AN79" s="18">
        <v>20</v>
      </c>
      <c r="AO79" s="119">
        <f t="shared" si="27"/>
        <v>0.35037197024238059</v>
      </c>
      <c r="AP79" s="120">
        <f>AO79*(Pesos!$C$13)</f>
        <v>8.058555315574754</v>
      </c>
      <c r="AQ79" s="19"/>
      <c r="AR79" s="33" t="s">
        <v>163</v>
      </c>
      <c r="AS79" s="18">
        <v>108</v>
      </c>
      <c r="AT79" s="119">
        <f t="shared" si="28"/>
        <v>0.42961065852927549</v>
      </c>
      <c r="AU79" s="120">
        <f>AT79*(Pesos!$C$14)</f>
        <v>10.740266463231887</v>
      </c>
      <c r="AV79" s="19"/>
      <c r="AW79" s="33" t="s">
        <v>163</v>
      </c>
      <c r="AX79" s="18">
        <v>26</v>
      </c>
      <c r="AY79" s="119">
        <f t="shared" si="29"/>
        <v>0.50098983766662264</v>
      </c>
      <c r="AZ79" s="120">
        <f>AY79*(Pesos!$C$15)</f>
        <v>8.5168272403325851</v>
      </c>
      <c r="BA79" s="19"/>
      <c r="BB79" s="33" t="s">
        <v>163</v>
      </c>
      <c r="BC79" s="18">
        <v>11</v>
      </c>
      <c r="BD79" s="119">
        <f t="shared" si="30"/>
        <v>0.88582460011031439</v>
      </c>
      <c r="BE79" s="120">
        <f>BD79*(Pesos!$C$16)</f>
        <v>28.34638720353006</v>
      </c>
    </row>
    <row r="80" spans="1:57" x14ac:dyDescent="0.25">
      <c r="A80" s="99">
        <v>77</v>
      </c>
      <c r="B80" s="19" t="s">
        <v>42</v>
      </c>
      <c r="C80" s="33" t="s">
        <v>164</v>
      </c>
      <c r="D80" s="18">
        <v>3838</v>
      </c>
      <c r="E80" s="119">
        <f t="shared" si="21"/>
        <v>0.21674649717302147</v>
      </c>
      <c r="F80" s="120">
        <f>E80*(Pesos!$C$7)</f>
        <v>1.0837324858651074</v>
      </c>
      <c r="G80" s="19" t="s">
        <v>42</v>
      </c>
      <c r="H80" s="33" t="s">
        <v>164</v>
      </c>
      <c r="I80" s="31">
        <f>'DDemog IBGE 2020'!E78</f>
        <v>1.3708174194710003</v>
      </c>
      <c r="J80" s="119">
        <f t="shared" si="22"/>
        <v>-0.16754243711883868</v>
      </c>
      <c r="K80" s="120">
        <f>J80*(Pesos!$C$8)</f>
        <v>-3.2251919145376444</v>
      </c>
      <c r="L80" s="19" t="s">
        <v>42</v>
      </c>
      <c r="M80" s="33" t="s">
        <v>164</v>
      </c>
      <c r="N80" s="33">
        <v>159</v>
      </c>
      <c r="O80" s="33">
        <v>172</v>
      </c>
      <c r="P80" s="33">
        <v>214</v>
      </c>
      <c r="Q80" s="32">
        <f t="shared" si="31"/>
        <v>0.49771689497716892</v>
      </c>
      <c r="R80" s="119">
        <f t="shared" si="23"/>
        <v>6.1369850335309097E-2</v>
      </c>
      <c r="S80" s="120">
        <f>R80*(Pesos!$C$9)</f>
        <v>0.49095880268247277</v>
      </c>
      <c r="T80" s="19" t="s">
        <v>42</v>
      </c>
      <c r="U80" s="33" t="s">
        <v>164</v>
      </c>
      <c r="V80" s="18">
        <v>3039</v>
      </c>
      <c r="W80" s="18">
        <v>232</v>
      </c>
      <c r="X80" s="18">
        <v>3245</v>
      </c>
      <c r="Y80" s="32">
        <f t="shared" si="32"/>
        <v>5.9506849315068493</v>
      </c>
      <c r="Z80" s="119">
        <f t="shared" si="24"/>
        <v>0.24234309623430972</v>
      </c>
      <c r="AA80" s="120">
        <f>Z80*(Pesos!$C$10)</f>
        <v>1.4540585774058583</v>
      </c>
      <c r="AB80" s="19" t="s">
        <v>42</v>
      </c>
      <c r="AC80" s="33" t="s">
        <v>164</v>
      </c>
      <c r="AD80" s="18">
        <v>3</v>
      </c>
      <c r="AE80" s="119">
        <f t="shared" si="25"/>
        <v>2.8815789473684208</v>
      </c>
      <c r="AF80" s="120">
        <f>AE80*(Pesos!$C$11)</f>
        <v>83.565789473684205</v>
      </c>
      <c r="AG80" s="19" t="s">
        <v>42</v>
      </c>
      <c r="AH80" s="33" t="s">
        <v>164</v>
      </c>
      <c r="AI80" s="18">
        <v>3</v>
      </c>
      <c r="AJ80" s="119">
        <f t="shared" si="26"/>
        <v>0.29574611748818369</v>
      </c>
      <c r="AK80" s="120">
        <f>AJ80*(Pesos!$C$12)</f>
        <v>5.9149223497636738</v>
      </c>
      <c r="AL80" s="19" t="s">
        <v>42</v>
      </c>
      <c r="AM80" s="33" t="s">
        <v>164</v>
      </c>
      <c r="AN80" s="18">
        <v>12</v>
      </c>
      <c r="AO80" s="119">
        <f t="shared" si="27"/>
        <v>0.21022318214542834</v>
      </c>
      <c r="AP80" s="120">
        <f>AO80*(Pesos!$C$13)</f>
        <v>4.8351331893448517</v>
      </c>
      <c r="AQ80" s="19" t="s">
        <v>42</v>
      </c>
      <c r="AR80" s="33" t="s">
        <v>164</v>
      </c>
      <c r="AS80" s="18">
        <v>80</v>
      </c>
      <c r="AT80" s="119">
        <f t="shared" si="28"/>
        <v>0.31823011742909302</v>
      </c>
      <c r="AU80" s="120">
        <f>AT80*(Pesos!$C$14)</f>
        <v>7.9557529357273253</v>
      </c>
      <c r="AV80" s="19" t="s">
        <v>42</v>
      </c>
      <c r="AW80" s="33" t="s">
        <v>164</v>
      </c>
      <c r="AX80" s="18">
        <v>13</v>
      </c>
      <c r="AY80" s="119">
        <f t="shared" si="29"/>
        <v>0.25049491883331132</v>
      </c>
      <c r="AZ80" s="120">
        <f>AY80*(Pesos!$C$15)</f>
        <v>4.2584136201662925</v>
      </c>
      <c r="BA80" s="19" t="s">
        <v>42</v>
      </c>
      <c r="BB80" s="33" t="s">
        <v>164</v>
      </c>
      <c r="BC80" s="18">
        <v>11</v>
      </c>
      <c r="BD80" s="119">
        <f t="shared" si="30"/>
        <v>0.88582460011031439</v>
      </c>
      <c r="BE80" s="120">
        <f>BD80*(Pesos!$C$16)</f>
        <v>28.34638720353006</v>
      </c>
    </row>
    <row r="81" spans="1:57" x14ac:dyDescent="0.25">
      <c r="A81" s="99">
        <v>78</v>
      </c>
      <c r="B81" s="19"/>
      <c r="C81" s="33" t="s">
        <v>165</v>
      </c>
      <c r="D81" s="18">
        <v>21391</v>
      </c>
      <c r="E81" s="119">
        <f t="shared" si="21"/>
        <v>1.2080313499291562</v>
      </c>
      <c r="F81" s="120">
        <f>E81*(Pesos!$C$7)</f>
        <v>6.0401567496457806</v>
      </c>
      <c r="G81" s="19"/>
      <c r="H81" s="33" t="s">
        <v>165</v>
      </c>
      <c r="I81" s="31">
        <f>'DDemog IBGE 2020'!E79</f>
        <v>5.4305920017427525</v>
      </c>
      <c r="J81" s="119">
        <f t="shared" si="22"/>
        <v>-0.6637314393926852</v>
      </c>
      <c r="K81" s="120">
        <f>J81*(Pesos!$C$8)</f>
        <v>-12.776830208309191</v>
      </c>
      <c r="L81" s="19"/>
      <c r="M81" s="33" t="s">
        <v>165</v>
      </c>
      <c r="N81" s="33">
        <v>1473</v>
      </c>
      <c r="O81" s="33">
        <v>2481</v>
      </c>
      <c r="P81" s="33">
        <v>1452</v>
      </c>
      <c r="Q81" s="32">
        <f t="shared" si="31"/>
        <v>4.9369863013698634</v>
      </c>
      <c r="R81" s="119">
        <f t="shared" si="23"/>
        <v>0.60874387323427703</v>
      </c>
      <c r="S81" s="120">
        <f>R81*(Pesos!$C$9)</f>
        <v>4.8699509858742163</v>
      </c>
      <c r="T81" s="19"/>
      <c r="U81" s="33" t="s">
        <v>165</v>
      </c>
      <c r="V81" s="18">
        <v>15852</v>
      </c>
      <c r="W81" s="18">
        <v>2242</v>
      </c>
      <c r="X81" s="18">
        <v>16848</v>
      </c>
      <c r="Y81" s="32">
        <f t="shared" si="32"/>
        <v>31.910502283105021</v>
      </c>
      <c r="Z81" s="119">
        <f t="shared" si="24"/>
        <v>1.2995629939562998</v>
      </c>
      <c r="AA81" s="120">
        <f>Z81*(Pesos!$C$10)</f>
        <v>7.7973779637377989</v>
      </c>
      <c r="AB81" s="19"/>
      <c r="AC81" s="33" t="s">
        <v>165</v>
      </c>
      <c r="AD81" s="18">
        <v>3</v>
      </c>
      <c r="AE81" s="119">
        <f t="shared" si="25"/>
        <v>2.8815789473684208</v>
      </c>
      <c r="AF81" s="120">
        <f>AE81*(Pesos!$C$11)</f>
        <v>83.565789473684205</v>
      </c>
      <c r="AG81" s="19"/>
      <c r="AH81" s="33" t="s">
        <v>165</v>
      </c>
      <c r="AI81" s="18">
        <v>15</v>
      </c>
      <c r="AJ81" s="119">
        <f t="shared" si="26"/>
        <v>1.4787305874409182</v>
      </c>
      <c r="AK81" s="120">
        <f>AJ81*(Pesos!$C$12)</f>
        <v>29.574611748818363</v>
      </c>
      <c r="AL81" s="19"/>
      <c r="AM81" s="33" t="s">
        <v>165</v>
      </c>
      <c r="AN81" s="18">
        <v>65</v>
      </c>
      <c r="AO81" s="119">
        <f t="shared" si="27"/>
        <v>1.1387089032877369</v>
      </c>
      <c r="AP81" s="120">
        <f>AO81*(Pesos!$C$13)</f>
        <v>26.19030477561795</v>
      </c>
      <c r="AQ81" s="19"/>
      <c r="AR81" s="33" t="s">
        <v>165</v>
      </c>
      <c r="AS81" s="18">
        <v>350</v>
      </c>
      <c r="AT81" s="119">
        <f t="shared" si="28"/>
        <v>1.3922567637522818</v>
      </c>
      <c r="AU81" s="120">
        <f>AT81*(Pesos!$C$14)</f>
        <v>34.806419093807044</v>
      </c>
      <c r="AV81" s="19"/>
      <c r="AW81" s="33" t="s">
        <v>165</v>
      </c>
      <c r="AX81" s="18">
        <v>65</v>
      </c>
      <c r="AY81" s="119">
        <f t="shared" si="29"/>
        <v>1.2524745941665567</v>
      </c>
      <c r="AZ81" s="120">
        <f>AY81*(Pesos!$C$15)</f>
        <v>21.292068100831465</v>
      </c>
      <c r="BA81" s="19"/>
      <c r="BB81" s="33" t="s">
        <v>165</v>
      </c>
      <c r="BC81" s="18">
        <v>13</v>
      </c>
      <c r="BD81" s="119">
        <f t="shared" si="30"/>
        <v>1.0468836183121897</v>
      </c>
      <c r="BE81" s="120">
        <f>BD81*(Pesos!$C$16)</f>
        <v>33.50027578599007</v>
      </c>
    </row>
    <row r="82" spans="1:57" x14ac:dyDescent="0.25">
      <c r="A82" s="99">
        <v>79</v>
      </c>
      <c r="B82" s="19"/>
      <c r="C82" s="33" t="s">
        <v>166</v>
      </c>
      <c r="D82" s="18">
        <v>8419</v>
      </c>
      <c r="E82" s="119">
        <f t="shared" si="21"/>
        <v>0.47545303796239385</v>
      </c>
      <c r="F82" s="120">
        <f>E82*(Pesos!$C$7)</f>
        <v>2.3772651898119692</v>
      </c>
      <c r="G82" s="19"/>
      <c r="H82" s="33" t="s">
        <v>166</v>
      </c>
      <c r="I82" s="31">
        <f>'DDemog IBGE 2020'!E80</f>
        <v>3.1938295766495179</v>
      </c>
      <c r="J82" s="119">
        <f t="shared" si="22"/>
        <v>-0.39035248853241544</v>
      </c>
      <c r="K82" s="120">
        <f>J82*(Pesos!$C$8)</f>
        <v>-7.514285404248997</v>
      </c>
      <c r="L82" s="19"/>
      <c r="M82" s="33" t="s">
        <v>166</v>
      </c>
      <c r="N82" s="33">
        <v>559</v>
      </c>
      <c r="O82" s="33">
        <v>6335</v>
      </c>
      <c r="P82" s="33">
        <v>374</v>
      </c>
      <c r="Q82" s="32">
        <f t="shared" si="31"/>
        <v>6.6374429223744293</v>
      </c>
      <c r="R82" s="119">
        <f t="shared" si="23"/>
        <v>0.81841481144408545</v>
      </c>
      <c r="S82" s="120">
        <f>R82*(Pesos!$C$9)</f>
        <v>6.5473184915526836</v>
      </c>
      <c r="T82" s="19"/>
      <c r="U82" s="33" t="s">
        <v>166</v>
      </c>
      <c r="V82" s="18">
        <v>7344</v>
      </c>
      <c r="W82" s="18">
        <v>4160</v>
      </c>
      <c r="X82" s="18">
        <v>5685</v>
      </c>
      <c r="Y82" s="32">
        <f t="shared" si="32"/>
        <v>15.697716894977169</v>
      </c>
      <c r="Z82" s="119">
        <f t="shared" si="24"/>
        <v>0.63929335192933545</v>
      </c>
      <c r="AA82" s="120">
        <f>Z82*(Pesos!$C$10)</f>
        <v>3.8357601115760129</v>
      </c>
      <c r="AB82" s="19"/>
      <c r="AC82" s="33" t="s">
        <v>166</v>
      </c>
      <c r="AD82" s="18">
        <v>0</v>
      </c>
      <c r="AE82" s="119">
        <f t="shared" si="25"/>
        <v>0</v>
      </c>
      <c r="AF82" s="120">
        <f>AE82*(Pesos!$C$11)</f>
        <v>0</v>
      </c>
      <c r="AG82" s="19"/>
      <c r="AH82" s="33" t="s">
        <v>166</v>
      </c>
      <c r="AI82" s="18">
        <v>7</v>
      </c>
      <c r="AJ82" s="119">
        <f t="shared" si="26"/>
        <v>0.69007427413909528</v>
      </c>
      <c r="AK82" s="120">
        <f>AJ82*(Pesos!$C$12)</f>
        <v>13.801485482781906</v>
      </c>
      <c r="AL82" s="19"/>
      <c r="AM82" s="33" t="s">
        <v>166</v>
      </c>
      <c r="AN82" s="18">
        <v>31</v>
      </c>
      <c r="AO82" s="119">
        <f t="shared" si="27"/>
        <v>0.54307655387568987</v>
      </c>
      <c r="AP82" s="120">
        <f>AO82*(Pesos!$C$13)</f>
        <v>12.490760739140867</v>
      </c>
      <c r="AQ82" s="19"/>
      <c r="AR82" s="33" t="s">
        <v>166</v>
      </c>
      <c r="AS82" s="18">
        <v>172</v>
      </c>
      <c r="AT82" s="119">
        <f t="shared" si="28"/>
        <v>0.68419475247254991</v>
      </c>
      <c r="AU82" s="120">
        <f>AT82*(Pesos!$C$14)</f>
        <v>17.104868811813748</v>
      </c>
      <c r="AV82" s="19"/>
      <c r="AW82" s="33" t="s">
        <v>166</v>
      </c>
      <c r="AX82" s="18">
        <v>29</v>
      </c>
      <c r="AY82" s="119">
        <f t="shared" si="29"/>
        <v>0.55879635739738676</v>
      </c>
      <c r="AZ82" s="120">
        <f>AY82*(Pesos!$C$15)</f>
        <v>9.4995380757555754</v>
      </c>
      <c r="BA82" s="19"/>
      <c r="BB82" s="33" t="s">
        <v>166</v>
      </c>
      <c r="BC82" s="18">
        <v>11</v>
      </c>
      <c r="BD82" s="119">
        <f t="shared" si="30"/>
        <v>0.88582460011031439</v>
      </c>
      <c r="BE82" s="120">
        <f>BD82*(Pesos!$C$16)</f>
        <v>28.34638720353006</v>
      </c>
    </row>
    <row r="83" spans="1:57" x14ac:dyDescent="0.25">
      <c r="A83" s="99">
        <v>80</v>
      </c>
      <c r="B83" s="19"/>
      <c r="C83" s="33" t="s">
        <v>167</v>
      </c>
      <c r="D83" s="18">
        <v>4609</v>
      </c>
      <c r="E83" s="119">
        <f t="shared" si="21"/>
        <v>0.2602878075743762</v>
      </c>
      <c r="F83" s="120">
        <f>E83*(Pesos!$C$7)</f>
        <v>1.301439037871881</v>
      </c>
      <c r="G83" s="19"/>
      <c r="H83" s="33" t="s">
        <v>167</v>
      </c>
      <c r="I83" s="31">
        <f>'DDemog IBGE 2020'!E81</f>
        <v>0.75278984317726605</v>
      </c>
      <c r="J83" s="119">
        <f t="shared" si="22"/>
        <v>-9.2006596336439164E-2</v>
      </c>
      <c r="K83" s="120">
        <f>J83*(Pesos!$C$8)</f>
        <v>-1.7711269794764539</v>
      </c>
      <c r="L83" s="19"/>
      <c r="M83" s="33" t="s">
        <v>167</v>
      </c>
      <c r="N83" s="33">
        <v>257</v>
      </c>
      <c r="O83" s="33">
        <v>348</v>
      </c>
      <c r="P83" s="33">
        <v>354</v>
      </c>
      <c r="Q83" s="32">
        <f t="shared" si="31"/>
        <v>0.87579908675799079</v>
      </c>
      <c r="R83" s="119">
        <f t="shared" si="23"/>
        <v>0.1079884155441494</v>
      </c>
      <c r="S83" s="120">
        <f>R83*(Pesos!$C$9)</f>
        <v>0.86390732435319517</v>
      </c>
      <c r="T83" s="19"/>
      <c r="U83" s="33" t="s">
        <v>167</v>
      </c>
      <c r="V83" s="18">
        <v>4060</v>
      </c>
      <c r="W83" s="18">
        <v>396</v>
      </c>
      <c r="X83" s="18">
        <v>3555</v>
      </c>
      <c r="Y83" s="32">
        <f t="shared" si="32"/>
        <v>7.3159817351598173</v>
      </c>
      <c r="Z83" s="119">
        <f t="shared" si="24"/>
        <v>0.29794514179451426</v>
      </c>
      <c r="AA83" s="120">
        <f>Z83*(Pesos!$C$10)</f>
        <v>1.7876708507670855</v>
      </c>
      <c r="AB83" s="19"/>
      <c r="AC83" s="33" t="s">
        <v>167</v>
      </c>
      <c r="AD83" s="18">
        <v>3</v>
      </c>
      <c r="AE83" s="119">
        <f t="shared" si="25"/>
        <v>2.8815789473684208</v>
      </c>
      <c r="AF83" s="120">
        <f>AE83*(Pesos!$C$11)</f>
        <v>83.565789473684205</v>
      </c>
      <c r="AG83" s="19"/>
      <c r="AH83" s="33" t="s">
        <v>167</v>
      </c>
      <c r="AI83" s="18">
        <v>3</v>
      </c>
      <c r="AJ83" s="119">
        <f t="shared" si="26"/>
        <v>0.29574611748818369</v>
      </c>
      <c r="AK83" s="120">
        <f>AJ83*(Pesos!$C$12)</f>
        <v>5.9149223497636738</v>
      </c>
      <c r="AL83" s="19"/>
      <c r="AM83" s="33" t="s">
        <v>167</v>
      </c>
      <c r="AN83" s="18">
        <v>14</v>
      </c>
      <c r="AO83" s="119">
        <f t="shared" si="27"/>
        <v>0.24526037916966645</v>
      </c>
      <c r="AP83" s="120">
        <f>AO83*(Pesos!$C$13)</f>
        <v>5.6409887209023282</v>
      </c>
      <c r="AQ83" s="19"/>
      <c r="AR83" s="33" t="s">
        <v>167</v>
      </c>
      <c r="AS83" s="18">
        <v>88</v>
      </c>
      <c r="AT83" s="119">
        <f t="shared" si="28"/>
        <v>0.35005312917200226</v>
      </c>
      <c r="AU83" s="120">
        <f>AT83*(Pesos!$C$14)</f>
        <v>8.7513282293000572</v>
      </c>
      <c r="AV83" s="19"/>
      <c r="AW83" s="33" t="s">
        <v>167</v>
      </c>
      <c r="AX83" s="18">
        <v>18</v>
      </c>
      <c r="AY83" s="119">
        <f t="shared" si="29"/>
        <v>0.34683911838458492</v>
      </c>
      <c r="AZ83" s="120">
        <f>AY83*(Pesos!$C$15)</f>
        <v>5.8962650125379437</v>
      </c>
      <c r="BA83" s="19"/>
      <c r="BB83" s="33" t="s">
        <v>167</v>
      </c>
      <c r="BC83" s="18">
        <v>11</v>
      </c>
      <c r="BD83" s="119">
        <f t="shared" si="30"/>
        <v>0.88582460011031439</v>
      </c>
      <c r="BE83" s="120">
        <f>BD83*(Pesos!$C$16)</f>
        <v>28.34638720353006</v>
      </c>
    </row>
    <row r="84" spans="1:57" x14ac:dyDescent="0.25">
      <c r="A84" s="99">
        <v>81</v>
      </c>
      <c r="B84" s="19" t="s">
        <v>43</v>
      </c>
      <c r="C84" s="33" t="s">
        <v>168</v>
      </c>
      <c r="D84" s="18">
        <v>4259</v>
      </c>
      <c r="E84" s="119">
        <f t="shared" si="21"/>
        <v>0.24052197276182866</v>
      </c>
      <c r="F84" s="120">
        <f>E84*(Pesos!$C$7)</f>
        <v>1.2026098638091434</v>
      </c>
      <c r="G84" s="19" t="s">
        <v>43</v>
      </c>
      <c r="H84" s="33" t="s">
        <v>168</v>
      </c>
      <c r="I84" s="31">
        <f>'DDemog IBGE 2020'!E82</f>
        <v>0.76600303683418658</v>
      </c>
      <c r="J84" s="119">
        <f t="shared" si="22"/>
        <v>-9.3621523777511456E-2</v>
      </c>
      <c r="K84" s="120">
        <f>J84*(Pesos!$C$8)</f>
        <v>-1.8022143327170956</v>
      </c>
      <c r="L84" s="19" t="s">
        <v>43</v>
      </c>
      <c r="M84" s="33" t="s">
        <v>168</v>
      </c>
      <c r="N84" s="33">
        <v>233</v>
      </c>
      <c r="O84" s="33">
        <v>256</v>
      </c>
      <c r="P84" s="33">
        <v>324</v>
      </c>
      <c r="Q84" s="32">
        <f t="shared" si="31"/>
        <v>0.74246575342465748</v>
      </c>
      <c r="R84" s="119">
        <f t="shared" si="23"/>
        <v>9.1548051968084951E-2</v>
      </c>
      <c r="S84" s="120">
        <f>R84*(Pesos!$C$9)</f>
        <v>0.73238441574467961</v>
      </c>
      <c r="T84" s="19" t="s">
        <v>43</v>
      </c>
      <c r="U84" s="33" t="s">
        <v>168</v>
      </c>
      <c r="V84" s="18">
        <v>3317</v>
      </c>
      <c r="W84" s="18">
        <v>384</v>
      </c>
      <c r="X84" s="18">
        <v>4327</v>
      </c>
      <c r="Y84" s="32">
        <f t="shared" si="32"/>
        <v>7.3315068493150681</v>
      </c>
      <c r="Z84" s="119">
        <f t="shared" si="24"/>
        <v>0.29857740585774073</v>
      </c>
      <c r="AA84" s="120">
        <f>Z84*(Pesos!$C$10)</f>
        <v>1.7914644351464444</v>
      </c>
      <c r="AB84" s="19" t="s">
        <v>43</v>
      </c>
      <c r="AC84" s="33" t="s">
        <v>168</v>
      </c>
      <c r="AD84" s="18">
        <v>3</v>
      </c>
      <c r="AE84" s="119">
        <f t="shared" si="25"/>
        <v>2.8815789473684208</v>
      </c>
      <c r="AF84" s="120">
        <f>AE84*(Pesos!$C$11)</f>
        <v>83.565789473684205</v>
      </c>
      <c r="AG84" s="19" t="s">
        <v>43</v>
      </c>
      <c r="AH84" s="33" t="s">
        <v>168</v>
      </c>
      <c r="AI84" s="18">
        <v>4</v>
      </c>
      <c r="AJ84" s="119">
        <f t="shared" si="26"/>
        <v>0.39432815665091159</v>
      </c>
      <c r="AK84" s="120">
        <f>AJ84*(Pesos!$C$12)</f>
        <v>7.8865631330182318</v>
      </c>
      <c r="AL84" s="19" t="s">
        <v>43</v>
      </c>
      <c r="AM84" s="33" t="s">
        <v>168</v>
      </c>
      <c r="AN84" s="18">
        <v>13</v>
      </c>
      <c r="AO84" s="119">
        <f t="shared" si="27"/>
        <v>0.22774178065754738</v>
      </c>
      <c r="AP84" s="120">
        <f>AO84*(Pesos!$C$13)</f>
        <v>5.2380609551235899</v>
      </c>
      <c r="AQ84" s="19" t="s">
        <v>43</v>
      </c>
      <c r="AR84" s="33" t="s">
        <v>168</v>
      </c>
      <c r="AS84" s="18">
        <v>86</v>
      </c>
      <c r="AT84" s="119">
        <f t="shared" si="28"/>
        <v>0.34209737623627495</v>
      </c>
      <c r="AU84" s="120">
        <f>AT84*(Pesos!$C$14)</f>
        <v>8.5524344059068742</v>
      </c>
      <c r="AV84" s="19" t="s">
        <v>43</v>
      </c>
      <c r="AW84" s="33" t="s">
        <v>168</v>
      </c>
      <c r="AX84" s="18">
        <v>16</v>
      </c>
      <c r="AY84" s="119">
        <f t="shared" si="29"/>
        <v>0.30830143856407549</v>
      </c>
      <c r="AZ84" s="120">
        <f>AY84*(Pesos!$C$15)</f>
        <v>5.2411244555892837</v>
      </c>
      <c r="BA84" s="19" t="s">
        <v>43</v>
      </c>
      <c r="BB84" s="33" t="s">
        <v>168</v>
      </c>
      <c r="BC84" s="18">
        <v>11</v>
      </c>
      <c r="BD84" s="119">
        <f t="shared" si="30"/>
        <v>0.88582460011031439</v>
      </c>
      <c r="BE84" s="120">
        <f>BD84*(Pesos!$C$16)</f>
        <v>28.34638720353006</v>
      </c>
    </row>
    <row r="85" spans="1:57" x14ac:dyDescent="0.25">
      <c r="A85" s="99">
        <v>82</v>
      </c>
      <c r="B85" s="19"/>
      <c r="C85" s="33" t="s">
        <v>169</v>
      </c>
      <c r="D85" s="18">
        <v>12094</v>
      </c>
      <c r="E85" s="119">
        <f t="shared" si="21"/>
        <v>0.68299430349414325</v>
      </c>
      <c r="F85" s="120">
        <f>E85*(Pesos!$C$7)</f>
        <v>3.4149715174707165</v>
      </c>
      <c r="G85" s="19"/>
      <c r="H85" s="33" t="s">
        <v>169</v>
      </c>
      <c r="I85" s="31">
        <f>'DDemog IBGE 2020'!E83</f>
        <v>4.6430029894124241</v>
      </c>
      <c r="J85" s="119">
        <f t="shared" si="22"/>
        <v>-0.56747165986291837</v>
      </c>
      <c r="K85" s="120">
        <f>J85*(Pesos!$C$8)</f>
        <v>-10.923829452361179</v>
      </c>
      <c r="L85" s="19"/>
      <c r="M85" s="33" t="s">
        <v>169</v>
      </c>
      <c r="N85" s="33">
        <v>963</v>
      </c>
      <c r="O85" s="33">
        <v>8994</v>
      </c>
      <c r="P85" s="33">
        <v>397</v>
      </c>
      <c r="Q85" s="32">
        <f t="shared" si="31"/>
        <v>9.4557077625570773</v>
      </c>
      <c r="R85" s="119">
        <f t="shared" si="23"/>
        <v>1.1659145511408999</v>
      </c>
      <c r="S85" s="120">
        <f>R85*(Pesos!$C$9)</f>
        <v>9.3273164091271994</v>
      </c>
      <c r="T85" s="19"/>
      <c r="U85" s="33" t="s">
        <v>169</v>
      </c>
      <c r="V85" s="18">
        <v>8822</v>
      </c>
      <c r="W85" s="18">
        <v>3909</v>
      </c>
      <c r="X85" s="18">
        <v>8435</v>
      </c>
      <c r="Y85" s="32">
        <f t="shared" si="32"/>
        <v>19.329680365296806</v>
      </c>
      <c r="Z85" s="119">
        <f t="shared" si="24"/>
        <v>0.7872059507205954</v>
      </c>
      <c r="AA85" s="120">
        <f>Z85*(Pesos!$C$10)</f>
        <v>4.7232357043235726</v>
      </c>
      <c r="AB85" s="19"/>
      <c r="AC85" s="33" t="s">
        <v>169</v>
      </c>
      <c r="AD85" s="18">
        <v>0</v>
      </c>
      <c r="AE85" s="119">
        <f t="shared" si="25"/>
        <v>0</v>
      </c>
      <c r="AF85" s="120">
        <f>AE85*(Pesos!$C$11)</f>
        <v>0</v>
      </c>
      <c r="AG85" s="19"/>
      <c r="AH85" s="33" t="s">
        <v>169</v>
      </c>
      <c r="AI85" s="18">
        <v>6</v>
      </c>
      <c r="AJ85" s="119">
        <f t="shared" si="26"/>
        <v>0.59149223497636738</v>
      </c>
      <c r="AK85" s="120">
        <f>AJ85*(Pesos!$C$12)</f>
        <v>11.829844699527348</v>
      </c>
      <c r="AL85" s="19"/>
      <c r="AM85" s="33" t="s">
        <v>169</v>
      </c>
      <c r="AN85" s="18">
        <v>39</v>
      </c>
      <c r="AO85" s="119">
        <f t="shared" si="27"/>
        <v>0.68322534197264229</v>
      </c>
      <c r="AP85" s="120">
        <f>AO85*(Pesos!$C$13)</f>
        <v>15.714182865370773</v>
      </c>
      <c r="AQ85" s="19"/>
      <c r="AR85" s="33" t="s">
        <v>169</v>
      </c>
      <c r="AS85" s="18">
        <v>204</v>
      </c>
      <c r="AT85" s="119">
        <f t="shared" si="28"/>
        <v>0.81148679944418711</v>
      </c>
      <c r="AU85" s="120">
        <f>AT85*(Pesos!$C$14)</f>
        <v>20.287169986104679</v>
      </c>
      <c r="AV85" s="19"/>
      <c r="AW85" s="33" t="s">
        <v>169</v>
      </c>
      <c r="AX85" s="18">
        <v>37</v>
      </c>
      <c r="AY85" s="119">
        <f t="shared" si="29"/>
        <v>0.71294707667942459</v>
      </c>
      <c r="AZ85" s="120">
        <f>AY85*(Pesos!$C$15)</f>
        <v>12.120100303550219</v>
      </c>
      <c r="BA85" s="19"/>
      <c r="BB85" s="33" t="s">
        <v>169</v>
      </c>
      <c r="BC85" s="18">
        <v>11</v>
      </c>
      <c r="BD85" s="119">
        <f t="shared" si="30"/>
        <v>0.88582460011031439</v>
      </c>
      <c r="BE85" s="120">
        <f>BD85*(Pesos!$C$16)</f>
        <v>28.34638720353006</v>
      </c>
    </row>
    <row r="86" spans="1:57" x14ac:dyDescent="0.25">
      <c r="A86" s="99">
        <v>83</v>
      </c>
      <c r="B86" s="19" t="s">
        <v>44</v>
      </c>
      <c r="C86" s="33" t="s">
        <v>170</v>
      </c>
      <c r="D86" s="18">
        <v>19301</v>
      </c>
      <c r="E86" s="119">
        <f t="shared" si="21"/>
        <v>1.0900010791913723</v>
      </c>
      <c r="F86" s="120">
        <f>E86*(Pesos!$C$7)</f>
        <v>5.450005395956862</v>
      </c>
      <c r="G86" s="19" t="s">
        <v>44</v>
      </c>
      <c r="H86" s="33" t="s">
        <v>170</v>
      </c>
      <c r="I86" s="31">
        <f>'DDemog IBGE 2020'!E84</f>
        <v>3.471081101881476</v>
      </c>
      <c r="J86" s="119">
        <f t="shared" si="22"/>
        <v>-0.42423839891879139</v>
      </c>
      <c r="K86" s="120">
        <f>J86*(Pesos!$C$8)</f>
        <v>-8.1665891791867349</v>
      </c>
      <c r="L86" s="19" t="s">
        <v>44</v>
      </c>
      <c r="M86" s="33" t="s">
        <v>170</v>
      </c>
      <c r="N86" s="33">
        <v>2502</v>
      </c>
      <c r="O86" s="33">
        <v>15189</v>
      </c>
      <c r="P86" s="33">
        <v>773</v>
      </c>
      <c r="Q86" s="32">
        <f t="shared" si="31"/>
        <v>16.862100456621004</v>
      </c>
      <c r="R86" s="119">
        <f t="shared" si="23"/>
        <v>2.0791429662222884</v>
      </c>
      <c r="S86" s="120">
        <f>R86*(Pesos!$C$9)</f>
        <v>16.633143729778308</v>
      </c>
      <c r="T86" s="19" t="s">
        <v>44</v>
      </c>
      <c r="U86" s="33" t="s">
        <v>170</v>
      </c>
      <c r="V86" s="18">
        <v>15344</v>
      </c>
      <c r="W86" s="18">
        <v>4502</v>
      </c>
      <c r="X86" s="18">
        <v>11247</v>
      </c>
      <c r="Y86" s="32">
        <f t="shared" si="32"/>
        <v>28.395433789954339</v>
      </c>
      <c r="Z86" s="119">
        <f t="shared" si="24"/>
        <v>1.1564109716410975</v>
      </c>
      <c r="AA86" s="120">
        <f>Z86*(Pesos!$C$10)</f>
        <v>6.9384658298465851</v>
      </c>
      <c r="AB86" s="19" t="s">
        <v>44</v>
      </c>
      <c r="AC86" s="33" t="s">
        <v>170</v>
      </c>
      <c r="AD86" s="18">
        <v>0</v>
      </c>
      <c r="AE86" s="119">
        <f t="shared" si="25"/>
        <v>0</v>
      </c>
      <c r="AF86" s="120">
        <f>AE86*(Pesos!$C$11)</f>
        <v>0</v>
      </c>
      <c r="AG86" s="19" t="s">
        <v>44</v>
      </c>
      <c r="AH86" s="33" t="s">
        <v>170</v>
      </c>
      <c r="AI86" s="18">
        <v>13</v>
      </c>
      <c r="AJ86" s="119">
        <f t="shared" si="26"/>
        <v>1.2815665091154624</v>
      </c>
      <c r="AK86" s="120">
        <f>AJ86*(Pesos!$C$12)</f>
        <v>25.631330182309249</v>
      </c>
      <c r="AL86" s="19" t="s">
        <v>44</v>
      </c>
      <c r="AM86" s="33" t="s">
        <v>170</v>
      </c>
      <c r="AN86" s="18">
        <v>75</v>
      </c>
      <c r="AO86" s="119">
        <f t="shared" si="27"/>
        <v>1.3138948884089272</v>
      </c>
      <c r="AP86" s="120">
        <f>AO86*(Pesos!$C$13)</f>
        <v>30.219582433405325</v>
      </c>
      <c r="AQ86" s="19" t="s">
        <v>44</v>
      </c>
      <c r="AR86" s="33" t="s">
        <v>170</v>
      </c>
      <c r="AS86" s="18">
        <v>241</v>
      </c>
      <c r="AT86" s="119">
        <f t="shared" si="28"/>
        <v>0.95866822875514257</v>
      </c>
      <c r="AU86" s="120">
        <f>AT86*(Pesos!$C$14)</f>
        <v>23.966705718878565</v>
      </c>
      <c r="AV86" s="19" t="s">
        <v>44</v>
      </c>
      <c r="AW86" s="33" t="s">
        <v>170</v>
      </c>
      <c r="AX86" s="18">
        <v>51</v>
      </c>
      <c r="AY86" s="119">
        <f t="shared" si="29"/>
        <v>0.98271083542299065</v>
      </c>
      <c r="AZ86" s="120">
        <f>AY86*(Pesos!$C$15)</f>
        <v>16.706084202190841</v>
      </c>
      <c r="BA86" s="19" t="s">
        <v>44</v>
      </c>
      <c r="BB86" s="33" t="s">
        <v>170</v>
      </c>
      <c r="BC86" s="18">
        <v>13</v>
      </c>
      <c r="BD86" s="119">
        <f t="shared" si="30"/>
        <v>1.0468836183121897</v>
      </c>
      <c r="BE86" s="120">
        <f>BD86*(Pesos!$C$16)</f>
        <v>33.50027578599007</v>
      </c>
    </row>
    <row r="87" spans="1:57" x14ac:dyDescent="0.25">
      <c r="A87" s="99">
        <v>84</v>
      </c>
      <c r="B87" s="19"/>
      <c r="C87" s="33" t="s">
        <v>171</v>
      </c>
      <c r="D87" s="18">
        <v>5212</v>
      </c>
      <c r="E87" s="119">
        <f t="shared" si="21"/>
        <v>0.29434151726570817</v>
      </c>
      <c r="F87" s="120">
        <f>E87*(Pesos!$C$7)</f>
        <v>1.4717075863285409</v>
      </c>
      <c r="G87" s="19"/>
      <c r="H87" s="33" t="s">
        <v>171</v>
      </c>
      <c r="I87" s="31">
        <f>'DDemog IBGE 2020'!E85</f>
        <v>0.34816346682316557</v>
      </c>
      <c r="J87" s="119">
        <f t="shared" si="22"/>
        <v>-4.2552826451393883E-2</v>
      </c>
      <c r="K87" s="120">
        <f>J87*(Pesos!$C$8)</f>
        <v>-0.81914190918933227</v>
      </c>
      <c r="L87" s="19"/>
      <c r="M87" s="33" t="s">
        <v>171</v>
      </c>
      <c r="N87" s="33">
        <v>102</v>
      </c>
      <c r="O87" s="33">
        <v>380</v>
      </c>
      <c r="P87" s="33">
        <v>527</v>
      </c>
      <c r="Q87" s="32">
        <f t="shared" si="31"/>
        <v>0.92146118721461179</v>
      </c>
      <c r="R87" s="119">
        <f t="shared" si="23"/>
        <v>0.11361867704280161</v>
      </c>
      <c r="S87" s="120">
        <f>R87*(Pesos!$C$9)</f>
        <v>0.90894941634241289</v>
      </c>
      <c r="T87" s="19"/>
      <c r="U87" s="33" t="s">
        <v>171</v>
      </c>
      <c r="V87" s="18">
        <v>4453</v>
      </c>
      <c r="W87" s="18">
        <v>337</v>
      </c>
      <c r="X87" s="18">
        <v>2201</v>
      </c>
      <c r="Y87" s="32">
        <f t="shared" si="32"/>
        <v>6.3844748858447486</v>
      </c>
      <c r="Z87" s="119">
        <f t="shared" si="24"/>
        <v>0.26000929800092987</v>
      </c>
      <c r="AA87" s="120">
        <f>Z87*(Pesos!$C$10)</f>
        <v>1.5600557880055792</v>
      </c>
      <c r="AB87" s="19"/>
      <c r="AC87" s="33" t="s">
        <v>171</v>
      </c>
      <c r="AD87" s="18">
        <v>0</v>
      </c>
      <c r="AE87" s="119">
        <f t="shared" si="25"/>
        <v>0</v>
      </c>
      <c r="AF87" s="120">
        <f>AE87*(Pesos!$C$11)</f>
        <v>0</v>
      </c>
      <c r="AG87" s="19"/>
      <c r="AH87" s="33" t="s">
        <v>171</v>
      </c>
      <c r="AI87" s="18">
        <v>4</v>
      </c>
      <c r="AJ87" s="119">
        <f t="shared" si="26"/>
        <v>0.39432815665091159</v>
      </c>
      <c r="AK87" s="120">
        <f>AJ87*(Pesos!$C$12)</f>
        <v>7.8865631330182318</v>
      </c>
      <c r="AL87" s="19"/>
      <c r="AM87" s="33" t="s">
        <v>171</v>
      </c>
      <c r="AN87" s="18">
        <v>20</v>
      </c>
      <c r="AO87" s="119">
        <f t="shared" si="27"/>
        <v>0.35037197024238059</v>
      </c>
      <c r="AP87" s="120">
        <f>AO87*(Pesos!$C$13)</f>
        <v>8.058555315574754</v>
      </c>
      <c r="AQ87" s="19"/>
      <c r="AR87" s="33" t="s">
        <v>171</v>
      </c>
      <c r="AS87" s="18">
        <v>69</v>
      </c>
      <c r="AT87" s="119">
        <f t="shared" si="28"/>
        <v>0.27447347628259272</v>
      </c>
      <c r="AU87" s="120">
        <f>AT87*(Pesos!$C$14)</f>
        <v>6.8618369070648182</v>
      </c>
      <c r="AV87" s="19"/>
      <c r="AW87" s="33" t="s">
        <v>171</v>
      </c>
      <c r="AX87" s="18">
        <v>16</v>
      </c>
      <c r="AY87" s="119">
        <f t="shared" si="29"/>
        <v>0.30830143856407549</v>
      </c>
      <c r="AZ87" s="120">
        <f>AY87*(Pesos!$C$15)</f>
        <v>5.2411244555892837</v>
      </c>
      <c r="BA87" s="19"/>
      <c r="BB87" s="33" t="s">
        <v>171</v>
      </c>
      <c r="BC87" s="18">
        <v>11</v>
      </c>
      <c r="BD87" s="119">
        <f t="shared" si="30"/>
        <v>0.88582460011031439</v>
      </c>
      <c r="BE87" s="120">
        <f>BD87*(Pesos!$C$16)</f>
        <v>28.34638720353006</v>
      </c>
    </row>
    <row r="88" spans="1:57" x14ac:dyDescent="0.25">
      <c r="A88" s="99">
        <v>85</v>
      </c>
      <c r="B88" s="19"/>
      <c r="C88" s="33" t="s">
        <v>172</v>
      </c>
      <c r="D88" s="18">
        <v>2758</v>
      </c>
      <c r="E88" s="119">
        <f t="shared" si="21"/>
        <v>0.15575477832287471</v>
      </c>
      <c r="F88" s="120">
        <f>E88*(Pesos!$C$7)</f>
        <v>0.7787738916143736</v>
      </c>
      <c r="G88" s="19"/>
      <c r="H88" s="33" t="s">
        <v>172</v>
      </c>
      <c r="I88" s="31">
        <f>'DDemog IBGE 2020'!E86</f>
        <v>0.97456634647915608</v>
      </c>
      <c r="J88" s="119">
        <f t="shared" si="22"/>
        <v>-0.11911230372760416</v>
      </c>
      <c r="K88" s="120">
        <f>J88*(Pesos!$C$8)</f>
        <v>-2.2929118467563803</v>
      </c>
      <c r="L88" s="19"/>
      <c r="M88" s="33" t="s">
        <v>172</v>
      </c>
      <c r="N88" s="33">
        <v>189</v>
      </c>
      <c r="O88" s="33">
        <v>379</v>
      </c>
      <c r="P88" s="33">
        <v>234</v>
      </c>
      <c r="Q88" s="32">
        <f t="shared" si="31"/>
        <v>0.73242009132420094</v>
      </c>
      <c r="R88" s="119">
        <f t="shared" si="23"/>
        <v>9.0309394438381471E-2</v>
      </c>
      <c r="S88" s="120">
        <f>R88*(Pesos!$C$9)</f>
        <v>0.72247515550705177</v>
      </c>
      <c r="T88" s="19"/>
      <c r="U88" s="33" t="s">
        <v>172</v>
      </c>
      <c r="V88" s="18">
        <v>2356</v>
      </c>
      <c r="W88" s="18">
        <v>278</v>
      </c>
      <c r="X88" s="18">
        <v>1744</v>
      </c>
      <c r="Y88" s="32">
        <f t="shared" si="32"/>
        <v>3.9981735159817351</v>
      </c>
      <c r="Z88" s="119">
        <f t="shared" si="24"/>
        <v>0.1628265922826593</v>
      </c>
      <c r="AA88" s="120">
        <f>Z88*(Pesos!$C$10)</f>
        <v>0.97695955369595588</v>
      </c>
      <c r="AB88" s="19"/>
      <c r="AC88" s="33" t="s">
        <v>172</v>
      </c>
      <c r="AD88" s="18">
        <v>3</v>
      </c>
      <c r="AE88" s="119">
        <f t="shared" si="25"/>
        <v>2.8815789473684208</v>
      </c>
      <c r="AF88" s="120">
        <f>AE88*(Pesos!$C$11)</f>
        <v>83.565789473684205</v>
      </c>
      <c r="AG88" s="19"/>
      <c r="AH88" s="33" t="s">
        <v>172</v>
      </c>
      <c r="AI88" s="18">
        <v>1</v>
      </c>
      <c r="AJ88" s="119">
        <f t="shared" si="26"/>
        <v>9.8582039162727897E-2</v>
      </c>
      <c r="AK88" s="120">
        <f>AJ88*(Pesos!$C$12)</f>
        <v>1.9716407832545579</v>
      </c>
      <c r="AL88" s="19"/>
      <c r="AM88" s="33" t="s">
        <v>172</v>
      </c>
      <c r="AN88" s="18">
        <v>9</v>
      </c>
      <c r="AO88" s="119">
        <f t="shared" si="27"/>
        <v>0.15766738660907129</v>
      </c>
      <c r="AP88" s="120">
        <f>AO88*(Pesos!$C$13)</f>
        <v>3.6263498920086397</v>
      </c>
      <c r="AQ88" s="19"/>
      <c r="AR88" s="33" t="s">
        <v>172</v>
      </c>
      <c r="AS88" s="18">
        <v>37</v>
      </c>
      <c r="AT88" s="119">
        <f t="shared" si="28"/>
        <v>0.14718142931095549</v>
      </c>
      <c r="AU88" s="120">
        <f>AT88*(Pesos!$C$14)</f>
        <v>3.6795357327738873</v>
      </c>
      <c r="AV88" s="19"/>
      <c r="AW88" s="33" t="s">
        <v>172</v>
      </c>
      <c r="AX88" s="18">
        <v>9</v>
      </c>
      <c r="AY88" s="119">
        <f t="shared" si="29"/>
        <v>0.17341955919229246</v>
      </c>
      <c r="AZ88" s="120">
        <f>AY88*(Pesos!$C$15)</f>
        <v>2.9481325062689718</v>
      </c>
      <c r="BA88" s="19"/>
      <c r="BB88" s="33" t="s">
        <v>172</v>
      </c>
      <c r="BC88" s="18">
        <v>11</v>
      </c>
      <c r="BD88" s="119">
        <f t="shared" si="30"/>
        <v>0.88582460011031439</v>
      </c>
      <c r="BE88" s="120">
        <f>BD88*(Pesos!$C$16)</f>
        <v>28.34638720353006</v>
      </c>
    </row>
    <row r="89" spans="1:57" x14ac:dyDescent="0.25">
      <c r="A89" s="99">
        <v>86</v>
      </c>
      <c r="B89" s="19" t="s">
        <v>45</v>
      </c>
      <c r="C89" s="33" t="s">
        <v>173</v>
      </c>
      <c r="D89" s="18">
        <v>16373</v>
      </c>
      <c r="E89" s="119">
        <f t="shared" si="21"/>
        <v>0.92464575253097447</v>
      </c>
      <c r="F89" s="120">
        <f>E89*(Pesos!$C$7)</f>
        <v>4.6232287626548727</v>
      </c>
      <c r="G89" s="19" t="s">
        <v>45</v>
      </c>
      <c r="H89" s="33" t="s">
        <v>173</v>
      </c>
      <c r="I89" s="31">
        <f>'DDemog IBGE 2020'!E87</f>
        <v>2.0121267439022894</v>
      </c>
      <c r="J89" s="119">
        <f t="shared" si="22"/>
        <v>-0.24592379238620743</v>
      </c>
      <c r="K89" s="120">
        <f>J89*(Pesos!$C$8)</f>
        <v>-4.7340330034344928</v>
      </c>
      <c r="L89" s="19" t="s">
        <v>45</v>
      </c>
      <c r="M89" s="33" t="s">
        <v>173</v>
      </c>
      <c r="N89" s="33">
        <v>2033</v>
      </c>
      <c r="O89" s="33">
        <v>12072</v>
      </c>
      <c r="P89" s="33">
        <v>502</v>
      </c>
      <c r="Q89" s="32">
        <f t="shared" si="31"/>
        <v>13.33972602739726</v>
      </c>
      <c r="R89" s="119">
        <f t="shared" si="23"/>
        <v>1.6448245942162569</v>
      </c>
      <c r="S89" s="120">
        <f>R89*(Pesos!$C$9)</f>
        <v>13.158596753730055</v>
      </c>
      <c r="T89" s="19" t="s">
        <v>45</v>
      </c>
      <c r="U89" s="33" t="s">
        <v>173</v>
      </c>
      <c r="V89" s="18">
        <v>12987</v>
      </c>
      <c r="W89" s="18">
        <v>5914</v>
      </c>
      <c r="X89" s="18">
        <v>11080</v>
      </c>
      <c r="Y89" s="32">
        <f t="shared" si="32"/>
        <v>27.379908675799086</v>
      </c>
      <c r="Z89" s="119">
        <f t="shared" si="24"/>
        <v>1.1150534635053468</v>
      </c>
      <c r="AA89" s="120">
        <f>Z89*(Pesos!$C$10)</f>
        <v>6.6903207810320815</v>
      </c>
      <c r="AB89" s="19" t="s">
        <v>45</v>
      </c>
      <c r="AC89" s="33" t="s">
        <v>173</v>
      </c>
      <c r="AD89" s="18">
        <v>0</v>
      </c>
      <c r="AE89" s="119">
        <f t="shared" si="25"/>
        <v>0</v>
      </c>
      <c r="AF89" s="120">
        <f>AE89*(Pesos!$C$11)</f>
        <v>0</v>
      </c>
      <c r="AG89" s="19" t="s">
        <v>45</v>
      </c>
      <c r="AH89" s="33" t="s">
        <v>173</v>
      </c>
      <c r="AI89" s="18">
        <v>10</v>
      </c>
      <c r="AJ89" s="119">
        <f t="shared" si="26"/>
        <v>0.98582039162727886</v>
      </c>
      <c r="AK89" s="120">
        <f>AJ89*(Pesos!$C$12)</f>
        <v>19.716407832545578</v>
      </c>
      <c r="AL89" s="19" t="s">
        <v>45</v>
      </c>
      <c r="AM89" s="33" t="s">
        <v>173</v>
      </c>
      <c r="AN89" s="18">
        <v>49</v>
      </c>
      <c r="AO89" s="119">
        <f t="shared" si="27"/>
        <v>0.8584113270938325</v>
      </c>
      <c r="AP89" s="120">
        <f>AO89*(Pesos!$C$13)</f>
        <v>19.743460523158149</v>
      </c>
      <c r="AQ89" s="19" t="s">
        <v>45</v>
      </c>
      <c r="AR89" s="33" t="s">
        <v>173</v>
      </c>
      <c r="AS89" s="18">
        <v>232</v>
      </c>
      <c r="AT89" s="119">
        <f t="shared" si="28"/>
        <v>0.9228673405443697</v>
      </c>
      <c r="AU89" s="120">
        <f>AT89*(Pesos!$C$14)</f>
        <v>23.071683513609244</v>
      </c>
      <c r="AV89" s="19" t="s">
        <v>45</v>
      </c>
      <c r="AW89" s="33" t="s">
        <v>173</v>
      </c>
      <c r="AX89" s="18">
        <v>50</v>
      </c>
      <c r="AY89" s="119">
        <f t="shared" si="29"/>
        <v>0.9634419955127359</v>
      </c>
      <c r="AZ89" s="120">
        <f>AY89*(Pesos!$C$15)</f>
        <v>16.378513923716511</v>
      </c>
      <c r="BA89" s="19" t="s">
        <v>45</v>
      </c>
      <c r="BB89" s="33" t="s">
        <v>173</v>
      </c>
      <c r="BC89" s="18">
        <v>13</v>
      </c>
      <c r="BD89" s="119">
        <f t="shared" si="30"/>
        <v>1.0468836183121897</v>
      </c>
      <c r="BE89" s="120">
        <f>BD89*(Pesos!$C$16)</f>
        <v>33.50027578599007</v>
      </c>
    </row>
    <row r="90" spans="1:57" x14ac:dyDescent="0.25">
      <c r="A90" s="99">
        <v>87</v>
      </c>
      <c r="B90" s="19"/>
      <c r="C90" s="33" t="s">
        <v>174</v>
      </c>
      <c r="D90" s="18">
        <v>7269</v>
      </c>
      <c r="E90" s="119">
        <f t="shared" si="21"/>
        <v>0.41050815214973763</v>
      </c>
      <c r="F90" s="120">
        <f>E90*(Pesos!$C$7)</f>
        <v>2.0525407607486881</v>
      </c>
      <c r="G90" s="19"/>
      <c r="H90" s="33" t="s">
        <v>174</v>
      </c>
      <c r="I90" s="31">
        <f>'DDemog IBGE 2020'!E88</f>
        <v>0.90967897905289985</v>
      </c>
      <c r="J90" s="119">
        <f t="shared" si="22"/>
        <v>-0.11118171609251574</v>
      </c>
      <c r="K90" s="120">
        <f>J90*(Pesos!$C$8)</f>
        <v>-2.1402480347809281</v>
      </c>
      <c r="L90" s="19"/>
      <c r="M90" s="33" t="s">
        <v>174</v>
      </c>
      <c r="N90" s="33">
        <v>348</v>
      </c>
      <c r="O90" s="33">
        <v>495</v>
      </c>
      <c r="P90" s="33">
        <v>415</v>
      </c>
      <c r="Q90" s="32">
        <f t="shared" si="31"/>
        <v>1.1488584474885846</v>
      </c>
      <c r="R90" s="119">
        <f t="shared" si="23"/>
        <v>0.14165737930608965</v>
      </c>
      <c r="S90" s="120">
        <f>R90*(Pesos!$C$9)</f>
        <v>1.1332590344487172</v>
      </c>
      <c r="T90" s="19"/>
      <c r="U90" s="33" t="s">
        <v>174</v>
      </c>
      <c r="V90" s="18">
        <v>5691</v>
      </c>
      <c r="W90" s="18">
        <v>2391</v>
      </c>
      <c r="X90" s="18">
        <v>5530</v>
      </c>
      <c r="Y90" s="32">
        <f t="shared" si="32"/>
        <v>12.431050228310502</v>
      </c>
      <c r="Z90" s="119">
        <f t="shared" si="24"/>
        <v>0.50625755462575561</v>
      </c>
      <c r="AA90" s="120">
        <f>Z90*(Pesos!$C$10)</f>
        <v>3.0375453277545335</v>
      </c>
      <c r="AB90" s="19"/>
      <c r="AC90" s="33" t="s">
        <v>174</v>
      </c>
      <c r="AD90" s="18">
        <v>3</v>
      </c>
      <c r="AE90" s="119">
        <f t="shared" si="25"/>
        <v>2.8815789473684208</v>
      </c>
      <c r="AF90" s="120">
        <f>AE90*(Pesos!$C$11)</f>
        <v>83.565789473684205</v>
      </c>
      <c r="AG90" s="19"/>
      <c r="AH90" s="33" t="s">
        <v>174</v>
      </c>
      <c r="AI90" s="18">
        <v>5</v>
      </c>
      <c r="AJ90" s="119">
        <f t="shared" si="26"/>
        <v>0.49291019581363943</v>
      </c>
      <c r="AK90" s="120">
        <f>AJ90*(Pesos!$C$12)</f>
        <v>9.8582039162727888</v>
      </c>
      <c r="AL90" s="19"/>
      <c r="AM90" s="33" t="s">
        <v>174</v>
      </c>
      <c r="AN90" s="18">
        <v>27</v>
      </c>
      <c r="AO90" s="119">
        <f t="shared" si="27"/>
        <v>0.47300215982721383</v>
      </c>
      <c r="AP90" s="120">
        <f>AO90*(Pesos!$C$13)</f>
        <v>10.879049676025918</v>
      </c>
      <c r="AQ90" s="19"/>
      <c r="AR90" s="33" t="s">
        <v>174</v>
      </c>
      <c r="AS90" s="18">
        <v>113</v>
      </c>
      <c r="AT90" s="119">
        <f t="shared" si="28"/>
        <v>0.44950004086859385</v>
      </c>
      <c r="AU90" s="120">
        <f>AT90*(Pesos!$C$14)</f>
        <v>11.237501021714847</v>
      </c>
      <c r="AV90" s="19"/>
      <c r="AW90" s="33" t="s">
        <v>174</v>
      </c>
      <c r="AX90" s="18">
        <v>21</v>
      </c>
      <c r="AY90" s="119">
        <f t="shared" si="29"/>
        <v>0.40464563811534909</v>
      </c>
      <c r="AZ90" s="120">
        <f>AY90*(Pesos!$C$15)</f>
        <v>6.8789758479609349</v>
      </c>
      <c r="BA90" s="19"/>
      <c r="BB90" s="33" t="s">
        <v>174</v>
      </c>
      <c r="BC90" s="18">
        <v>11</v>
      </c>
      <c r="BD90" s="119">
        <f t="shared" si="30"/>
        <v>0.88582460011031439</v>
      </c>
      <c r="BE90" s="120">
        <f>BD90*(Pesos!$C$16)</f>
        <v>28.34638720353006</v>
      </c>
    </row>
    <row r="91" spans="1:57" x14ac:dyDescent="0.25">
      <c r="A91" s="99">
        <v>88</v>
      </c>
      <c r="B91" s="17" t="s">
        <v>46</v>
      </c>
      <c r="C91" s="33" t="s">
        <v>175</v>
      </c>
      <c r="D91" s="18">
        <v>8324</v>
      </c>
      <c r="E91" s="119">
        <f t="shared" si="21"/>
        <v>0.47008802565613095</v>
      </c>
      <c r="F91" s="120">
        <f>E91*(Pesos!$C$7)</f>
        <v>2.3504401282806549</v>
      </c>
      <c r="G91" s="17" t="s">
        <v>46</v>
      </c>
      <c r="H91" s="33" t="s">
        <v>175</v>
      </c>
      <c r="I91" s="31">
        <f>'DDemog IBGE 2020'!E89</f>
        <v>3.1858477073734486</v>
      </c>
      <c r="J91" s="119">
        <f t="shared" si="22"/>
        <v>-0.38937693787754218</v>
      </c>
      <c r="K91" s="120">
        <f>J91*(Pesos!$C$8)</f>
        <v>-7.4955060541426874</v>
      </c>
      <c r="L91" s="17" t="s">
        <v>46</v>
      </c>
      <c r="M91" s="33" t="s">
        <v>175</v>
      </c>
      <c r="N91" s="33">
        <v>777</v>
      </c>
      <c r="O91" s="33">
        <v>6603</v>
      </c>
      <c r="P91" s="33">
        <v>242</v>
      </c>
      <c r="Q91" s="32">
        <f t="shared" si="31"/>
        <v>6.9607305936073054</v>
      </c>
      <c r="R91" s="119">
        <f t="shared" si="23"/>
        <v>0.85827706285454297</v>
      </c>
      <c r="S91" s="120">
        <f>R91*(Pesos!$C$9)</f>
        <v>6.8662165028363438</v>
      </c>
      <c r="T91" s="17" t="s">
        <v>46</v>
      </c>
      <c r="U91" s="33" t="s">
        <v>175</v>
      </c>
      <c r="V91" s="18">
        <v>5676</v>
      </c>
      <c r="W91" s="18">
        <v>2701</v>
      </c>
      <c r="X91" s="18">
        <v>4791</v>
      </c>
      <c r="Y91" s="32">
        <f t="shared" si="32"/>
        <v>12.025570776255707</v>
      </c>
      <c r="Z91" s="119">
        <f t="shared" si="24"/>
        <v>0.48974430497443067</v>
      </c>
      <c r="AA91" s="120">
        <f>Z91*(Pesos!$C$10)</f>
        <v>2.9384658298465842</v>
      </c>
      <c r="AB91" s="17" t="s">
        <v>46</v>
      </c>
      <c r="AC91" s="33" t="s">
        <v>175</v>
      </c>
      <c r="AD91" s="18">
        <v>0</v>
      </c>
      <c r="AE91" s="119">
        <f t="shared" si="25"/>
        <v>0</v>
      </c>
      <c r="AF91" s="120">
        <f>AE91*(Pesos!$C$11)</f>
        <v>0</v>
      </c>
      <c r="AG91" s="17" t="s">
        <v>46</v>
      </c>
      <c r="AH91" s="33" t="s">
        <v>175</v>
      </c>
      <c r="AI91" s="18">
        <v>6</v>
      </c>
      <c r="AJ91" s="119">
        <f t="shared" si="26"/>
        <v>0.59149223497636738</v>
      </c>
      <c r="AK91" s="120">
        <f>AJ91*(Pesos!$C$12)</f>
        <v>11.829844699527348</v>
      </c>
      <c r="AL91" s="17" t="s">
        <v>46</v>
      </c>
      <c r="AM91" s="33" t="s">
        <v>175</v>
      </c>
      <c r="AN91" s="18">
        <v>29</v>
      </c>
      <c r="AO91" s="119">
        <f t="shared" si="27"/>
        <v>0.50803935685145185</v>
      </c>
      <c r="AP91" s="120">
        <f>AO91*(Pesos!$C$13)</f>
        <v>11.684905207583393</v>
      </c>
      <c r="AQ91" s="17" t="s">
        <v>46</v>
      </c>
      <c r="AR91" s="33" t="s">
        <v>175</v>
      </c>
      <c r="AS91" s="18">
        <v>139</v>
      </c>
      <c r="AT91" s="119">
        <f t="shared" si="28"/>
        <v>0.55292482903304907</v>
      </c>
      <c r="AU91" s="120">
        <f>AT91*(Pesos!$C$14)</f>
        <v>13.823120725826227</v>
      </c>
      <c r="AV91" s="17" t="s">
        <v>46</v>
      </c>
      <c r="AW91" s="33" t="s">
        <v>175</v>
      </c>
      <c r="AX91" s="18">
        <v>27</v>
      </c>
      <c r="AY91" s="119">
        <f t="shared" si="29"/>
        <v>0.52025867757687738</v>
      </c>
      <c r="AZ91" s="120">
        <f>AY91*(Pesos!$C$15)</f>
        <v>8.8443975188069146</v>
      </c>
      <c r="BA91" s="17" t="s">
        <v>46</v>
      </c>
      <c r="BB91" s="33" t="s">
        <v>175</v>
      </c>
      <c r="BC91" s="18">
        <v>11</v>
      </c>
      <c r="BD91" s="119">
        <f t="shared" si="30"/>
        <v>0.88582460011031439</v>
      </c>
      <c r="BE91" s="120">
        <f>BD91*(Pesos!$C$16)</f>
        <v>28.34638720353006</v>
      </c>
    </row>
    <row r="92" spans="1:57" x14ac:dyDescent="0.25">
      <c r="A92" s="99">
        <v>89</v>
      </c>
      <c r="B92" s="17"/>
      <c r="C92" s="33" t="s">
        <v>176</v>
      </c>
      <c r="D92" s="18">
        <v>9575</v>
      </c>
      <c r="E92" s="119">
        <f t="shared" si="21"/>
        <v>0.54073676665755088</v>
      </c>
      <c r="F92" s="120">
        <f>E92*(Pesos!$C$7)</f>
        <v>2.7036838332877542</v>
      </c>
      <c r="G92" s="17"/>
      <c r="H92" s="33" t="s">
        <v>176</v>
      </c>
      <c r="I92" s="31">
        <f>'DDemog IBGE 2020'!E90</f>
        <v>0.83842586906410388</v>
      </c>
      <c r="J92" s="119">
        <f t="shared" si="22"/>
        <v>-0.10247310214418527</v>
      </c>
      <c r="K92" s="120">
        <f>J92*(Pesos!$C$8)</f>
        <v>-1.9726072162755666</v>
      </c>
      <c r="L92" s="17"/>
      <c r="M92" s="33" t="s">
        <v>176</v>
      </c>
      <c r="N92" s="33">
        <v>513</v>
      </c>
      <c r="O92" s="33">
        <v>810</v>
      </c>
      <c r="P92" s="33">
        <v>394</v>
      </c>
      <c r="Q92" s="32">
        <f t="shared" si="31"/>
        <v>1.5680365296803653</v>
      </c>
      <c r="R92" s="119">
        <f t="shared" si="23"/>
        <v>0.19334317986371694</v>
      </c>
      <c r="S92" s="120">
        <f>R92*(Pesos!$C$9)</f>
        <v>1.5467454389097355</v>
      </c>
      <c r="T92" s="17"/>
      <c r="U92" s="33" t="s">
        <v>176</v>
      </c>
      <c r="V92" s="18">
        <v>7246</v>
      </c>
      <c r="W92" s="18">
        <v>709</v>
      </c>
      <c r="X92" s="18">
        <v>8565</v>
      </c>
      <c r="Y92" s="32">
        <f t="shared" si="32"/>
        <v>15.08675799086758</v>
      </c>
      <c r="Z92" s="119">
        <f t="shared" si="24"/>
        <v>0.6144119014411904</v>
      </c>
      <c r="AA92" s="120">
        <f>Z92*(Pesos!$C$10)</f>
        <v>3.6864714086471424</v>
      </c>
      <c r="AB92" s="17"/>
      <c r="AC92" s="33" t="s">
        <v>176</v>
      </c>
      <c r="AD92" s="18">
        <v>3</v>
      </c>
      <c r="AE92" s="119">
        <f t="shared" si="25"/>
        <v>2.8815789473684208</v>
      </c>
      <c r="AF92" s="120">
        <f>AE92*(Pesos!$C$11)</f>
        <v>83.565789473684205</v>
      </c>
      <c r="AG92" s="17"/>
      <c r="AH92" s="33" t="s">
        <v>176</v>
      </c>
      <c r="AI92" s="18">
        <v>9</v>
      </c>
      <c r="AJ92" s="119">
        <f t="shared" si="26"/>
        <v>0.88723835246455096</v>
      </c>
      <c r="AK92" s="120">
        <f>AJ92*(Pesos!$C$12)</f>
        <v>17.744767049291021</v>
      </c>
      <c r="AL92" s="17"/>
      <c r="AM92" s="33" t="s">
        <v>176</v>
      </c>
      <c r="AN92" s="18">
        <v>36</v>
      </c>
      <c r="AO92" s="119">
        <f t="shared" si="27"/>
        <v>0.63066954643628514</v>
      </c>
      <c r="AP92" s="120">
        <f>AO92*(Pesos!$C$13)</f>
        <v>14.505399568034559</v>
      </c>
      <c r="AQ92" s="17"/>
      <c r="AR92" s="33" t="s">
        <v>176</v>
      </c>
      <c r="AS92" s="18">
        <v>157</v>
      </c>
      <c r="AT92" s="119">
        <f t="shared" si="28"/>
        <v>0.62452660545459493</v>
      </c>
      <c r="AU92" s="120">
        <f>AT92*(Pesos!$C$14)</f>
        <v>15.613165136364874</v>
      </c>
      <c r="AV92" s="17"/>
      <c r="AW92" s="33" t="s">
        <v>176</v>
      </c>
      <c r="AX92" s="18">
        <v>33</v>
      </c>
      <c r="AY92" s="119">
        <f t="shared" si="29"/>
        <v>0.63587171703840573</v>
      </c>
      <c r="AZ92" s="120">
        <f>AY92*(Pesos!$C$15)</f>
        <v>10.809819189652897</v>
      </c>
      <c r="BA92" s="17"/>
      <c r="BB92" s="33" t="s">
        <v>176</v>
      </c>
      <c r="BC92" s="18">
        <v>11</v>
      </c>
      <c r="BD92" s="119">
        <f t="shared" si="30"/>
        <v>0.88582460011031439</v>
      </c>
      <c r="BE92" s="120">
        <f>BD92*(Pesos!$C$16)</f>
        <v>28.34638720353006</v>
      </c>
    </row>
    <row r="93" spans="1:57" x14ac:dyDescent="0.25">
      <c r="A93" s="99">
        <v>90</v>
      </c>
      <c r="B93" s="17"/>
      <c r="C93" s="33" t="s">
        <v>177</v>
      </c>
      <c r="D93" s="18">
        <v>2876</v>
      </c>
      <c r="E93" s="119">
        <f t="shared" si="21"/>
        <v>0.16241868834539075</v>
      </c>
      <c r="F93" s="120">
        <f>E93*(Pesos!$C$7)</f>
        <v>0.81209344172695375</v>
      </c>
      <c r="G93" s="17"/>
      <c r="H93" s="33" t="s">
        <v>177</v>
      </c>
      <c r="I93" s="31">
        <f>'DDemog IBGE 2020'!E91</f>
        <v>0.76024456784561945</v>
      </c>
      <c r="J93" s="119">
        <f t="shared" si="22"/>
        <v>-9.2917718942006747E-2</v>
      </c>
      <c r="K93" s="120">
        <f>J93*(Pesos!$C$8)</f>
        <v>-1.7886660896336299</v>
      </c>
      <c r="L93" s="17"/>
      <c r="M93" s="33" t="s">
        <v>177</v>
      </c>
      <c r="N93" s="33">
        <v>241</v>
      </c>
      <c r="O93" s="33">
        <v>325</v>
      </c>
      <c r="P93" s="33">
        <v>184</v>
      </c>
      <c r="Q93" s="32">
        <f t="shared" si="31"/>
        <v>0.68493150684931514</v>
      </c>
      <c r="R93" s="119">
        <f t="shared" si="23"/>
        <v>8.4453922479783172E-2</v>
      </c>
      <c r="S93" s="120">
        <f>R93*(Pesos!$C$9)</f>
        <v>0.67563137983826538</v>
      </c>
      <c r="T93" s="17"/>
      <c r="U93" s="33" t="s">
        <v>177</v>
      </c>
      <c r="V93" s="18">
        <v>2110</v>
      </c>
      <c r="W93" s="18">
        <v>169</v>
      </c>
      <c r="X93" s="18">
        <v>2041</v>
      </c>
      <c r="Y93" s="32">
        <f t="shared" si="32"/>
        <v>3.945205479452055</v>
      </c>
      <c r="Z93" s="119">
        <f t="shared" si="24"/>
        <v>0.16066945606694566</v>
      </c>
      <c r="AA93" s="120">
        <f>Z93*(Pesos!$C$10)</f>
        <v>0.96401673640167396</v>
      </c>
      <c r="AB93" s="17"/>
      <c r="AC93" s="33" t="s">
        <v>177</v>
      </c>
      <c r="AD93" s="18">
        <v>3</v>
      </c>
      <c r="AE93" s="119">
        <f t="shared" si="25"/>
        <v>2.8815789473684208</v>
      </c>
      <c r="AF93" s="120">
        <f>AE93*(Pesos!$C$11)</f>
        <v>83.565789473684205</v>
      </c>
      <c r="AG93" s="17"/>
      <c r="AH93" s="33" t="s">
        <v>177</v>
      </c>
      <c r="AI93" s="18">
        <v>2</v>
      </c>
      <c r="AJ93" s="119">
        <f t="shared" si="26"/>
        <v>0.19716407832545579</v>
      </c>
      <c r="AK93" s="120">
        <f>AJ93*(Pesos!$C$12)</f>
        <v>3.9432815665091159</v>
      </c>
      <c r="AL93" s="17"/>
      <c r="AM93" s="33" t="s">
        <v>177</v>
      </c>
      <c r="AN93" s="18">
        <v>9</v>
      </c>
      <c r="AO93" s="119">
        <f t="shared" si="27"/>
        <v>0.15766738660907129</v>
      </c>
      <c r="AP93" s="120">
        <f>AO93*(Pesos!$C$13)</f>
        <v>3.6263498920086397</v>
      </c>
      <c r="AQ93" s="17"/>
      <c r="AR93" s="33" t="s">
        <v>177</v>
      </c>
      <c r="AS93" s="18">
        <v>46</v>
      </c>
      <c r="AT93" s="119">
        <f t="shared" si="28"/>
        <v>0.18298231752172847</v>
      </c>
      <c r="AU93" s="120">
        <f>AT93*(Pesos!$C$14)</f>
        <v>4.5745579380432115</v>
      </c>
      <c r="AV93" s="17"/>
      <c r="AW93" s="33" t="s">
        <v>177</v>
      </c>
      <c r="AX93" s="18">
        <v>8</v>
      </c>
      <c r="AY93" s="119">
        <f t="shared" si="29"/>
        <v>0.15415071928203775</v>
      </c>
      <c r="AZ93" s="120">
        <f>AY93*(Pesos!$C$15)</f>
        <v>2.6205622277946419</v>
      </c>
      <c r="BA93" s="17"/>
      <c r="BB93" s="33" t="s">
        <v>177</v>
      </c>
      <c r="BC93" s="18">
        <v>11</v>
      </c>
      <c r="BD93" s="119">
        <f t="shared" si="30"/>
        <v>0.88582460011031439</v>
      </c>
      <c r="BE93" s="120">
        <f>BD93*(Pesos!$C$16)</f>
        <v>28.34638720353006</v>
      </c>
    </row>
    <row r="94" spans="1:57" x14ac:dyDescent="0.25">
      <c r="A94" s="99">
        <v>91</v>
      </c>
      <c r="B94" s="17" t="s">
        <v>47</v>
      </c>
      <c r="C94" s="33" t="s">
        <v>178</v>
      </c>
      <c r="D94" s="18">
        <v>13451</v>
      </c>
      <c r="E94" s="119">
        <f t="shared" si="21"/>
        <v>0.75962926875307757</v>
      </c>
      <c r="F94" s="120">
        <f>E94*(Pesos!$C$7)</f>
        <v>3.7981463437653877</v>
      </c>
      <c r="G94" s="17" t="s">
        <v>47</v>
      </c>
      <c r="H94" s="33" t="s">
        <v>178</v>
      </c>
      <c r="I94" s="31">
        <f>'DDemog IBGE 2020'!E92</f>
        <v>3.2119598980313189</v>
      </c>
      <c r="J94" s="119">
        <f t="shared" si="22"/>
        <v>-0.39256839138490973</v>
      </c>
      <c r="K94" s="120">
        <f>J94*(Pesos!$C$8)</f>
        <v>-7.5569415341595123</v>
      </c>
      <c r="L94" s="17" t="s">
        <v>47</v>
      </c>
      <c r="M94" s="33" t="s">
        <v>178</v>
      </c>
      <c r="N94" s="33">
        <v>986</v>
      </c>
      <c r="O94" s="33">
        <v>11433</v>
      </c>
      <c r="P94" s="33">
        <v>408</v>
      </c>
      <c r="Q94" s="32">
        <f t="shared" si="31"/>
        <v>11.71415525114155</v>
      </c>
      <c r="R94" s="119">
        <f t="shared" si="23"/>
        <v>1.4443872848642381</v>
      </c>
      <c r="S94" s="120">
        <f>R94*(Pesos!$C$9)</f>
        <v>11.555098278913905</v>
      </c>
      <c r="T94" s="17" t="s">
        <v>47</v>
      </c>
      <c r="U94" s="33" t="s">
        <v>178</v>
      </c>
      <c r="V94" s="18">
        <v>9837</v>
      </c>
      <c r="W94" s="18">
        <v>3684</v>
      </c>
      <c r="X94" s="18">
        <v>10048</v>
      </c>
      <c r="Y94" s="32">
        <f t="shared" si="32"/>
        <v>21.524200913242009</v>
      </c>
      <c r="Z94" s="119">
        <f t="shared" si="24"/>
        <v>0.87657833565783394</v>
      </c>
      <c r="AA94" s="120">
        <f>Z94*(Pesos!$C$10)</f>
        <v>5.2594700139470039</v>
      </c>
      <c r="AB94" s="17" t="s">
        <v>47</v>
      </c>
      <c r="AC94" s="33" t="s">
        <v>178</v>
      </c>
      <c r="AD94" s="18">
        <v>0</v>
      </c>
      <c r="AE94" s="119">
        <f t="shared" si="25"/>
        <v>0</v>
      </c>
      <c r="AF94" s="120">
        <f>AE94*(Pesos!$C$11)</f>
        <v>0</v>
      </c>
      <c r="AG94" s="17" t="s">
        <v>47</v>
      </c>
      <c r="AH94" s="33" t="s">
        <v>178</v>
      </c>
      <c r="AI94" s="18">
        <v>7</v>
      </c>
      <c r="AJ94" s="119">
        <f t="shared" si="26"/>
        <v>0.69007427413909528</v>
      </c>
      <c r="AK94" s="120">
        <f>AJ94*(Pesos!$C$12)</f>
        <v>13.801485482781906</v>
      </c>
      <c r="AL94" s="17" t="s">
        <v>47</v>
      </c>
      <c r="AM94" s="33" t="s">
        <v>178</v>
      </c>
      <c r="AN94" s="18">
        <v>43</v>
      </c>
      <c r="AO94" s="119">
        <f t="shared" si="27"/>
        <v>0.75329973602111833</v>
      </c>
      <c r="AP94" s="120">
        <f>AO94*(Pesos!$C$13)</f>
        <v>17.325893928485723</v>
      </c>
      <c r="AQ94" s="17" t="s">
        <v>47</v>
      </c>
      <c r="AR94" s="33" t="s">
        <v>178</v>
      </c>
      <c r="AS94" s="18">
        <v>199</v>
      </c>
      <c r="AT94" s="119">
        <f t="shared" si="28"/>
        <v>0.79159741710486875</v>
      </c>
      <c r="AU94" s="120">
        <f>AT94*(Pesos!$C$14)</f>
        <v>19.789935427621717</v>
      </c>
      <c r="AV94" s="17" t="s">
        <v>47</v>
      </c>
      <c r="AW94" s="33" t="s">
        <v>178</v>
      </c>
      <c r="AX94" s="18">
        <v>40</v>
      </c>
      <c r="AY94" s="119">
        <f t="shared" si="29"/>
        <v>0.7707535964101887</v>
      </c>
      <c r="AZ94" s="120">
        <f>AY94*(Pesos!$C$15)</f>
        <v>13.102811138973207</v>
      </c>
      <c r="BA94" s="17" t="s">
        <v>47</v>
      </c>
      <c r="BB94" s="33" t="s">
        <v>178</v>
      </c>
      <c r="BC94" s="18">
        <v>11</v>
      </c>
      <c r="BD94" s="119">
        <f t="shared" si="30"/>
        <v>0.88582460011031439</v>
      </c>
      <c r="BE94" s="120">
        <f>BD94*(Pesos!$C$16)</f>
        <v>28.34638720353006</v>
      </c>
    </row>
    <row r="95" spans="1:57" x14ac:dyDescent="0.25">
      <c r="A95" s="99">
        <v>92</v>
      </c>
      <c r="B95" s="17"/>
      <c r="C95" s="33" t="s">
        <v>179</v>
      </c>
      <c r="D95" s="18">
        <v>3950</v>
      </c>
      <c r="E95" s="119">
        <f t="shared" si="21"/>
        <v>0.22307156431303668</v>
      </c>
      <c r="F95" s="120">
        <f>E95*(Pesos!$C$7)</f>
        <v>1.1153578215651834</v>
      </c>
      <c r="G95" s="17"/>
      <c r="H95" s="33" t="s">
        <v>179</v>
      </c>
      <c r="I95" s="31">
        <f>'DDemog IBGE 2020'!E93</f>
        <v>3.9788649539007848</v>
      </c>
      <c r="J95" s="119">
        <f t="shared" si="22"/>
        <v>-0.48630016067385967</v>
      </c>
      <c r="K95" s="120">
        <f>J95*(Pesos!$C$8)</f>
        <v>-9.3612780929717978</v>
      </c>
      <c r="L95" s="17"/>
      <c r="M95" s="33" t="s">
        <v>179</v>
      </c>
      <c r="N95" s="33">
        <v>242</v>
      </c>
      <c r="O95" s="33">
        <v>365</v>
      </c>
      <c r="P95" s="33">
        <v>203</v>
      </c>
      <c r="Q95" s="32">
        <f t="shared" si="31"/>
        <v>0.73972602739726023</v>
      </c>
      <c r="R95" s="119">
        <f t="shared" si="23"/>
        <v>9.1210236278165824E-2</v>
      </c>
      <c r="S95" s="120">
        <f>R95*(Pesos!$C$9)</f>
        <v>0.72968189022532659</v>
      </c>
      <c r="T95" s="17"/>
      <c r="U95" s="33" t="s">
        <v>179</v>
      </c>
      <c r="V95" s="18">
        <v>2762</v>
      </c>
      <c r="W95" s="18">
        <v>279</v>
      </c>
      <c r="X95" s="18">
        <v>4066</v>
      </c>
      <c r="Y95" s="32">
        <f t="shared" si="32"/>
        <v>6.4904109589041097</v>
      </c>
      <c r="Z95" s="119">
        <f t="shared" si="24"/>
        <v>0.26432357043235716</v>
      </c>
      <c r="AA95" s="120">
        <f>Z95*(Pesos!$C$10)</f>
        <v>1.5859414225941428</v>
      </c>
      <c r="AB95" s="17"/>
      <c r="AC95" s="33" t="s">
        <v>179</v>
      </c>
      <c r="AD95" s="18">
        <v>3</v>
      </c>
      <c r="AE95" s="119">
        <f t="shared" si="25"/>
        <v>2.8815789473684208</v>
      </c>
      <c r="AF95" s="120">
        <f>AE95*(Pesos!$C$11)</f>
        <v>83.565789473684205</v>
      </c>
      <c r="AG95" s="17"/>
      <c r="AH95" s="33" t="s">
        <v>179</v>
      </c>
      <c r="AI95" s="18">
        <v>2</v>
      </c>
      <c r="AJ95" s="119">
        <f t="shared" si="26"/>
        <v>0.19716407832545579</v>
      </c>
      <c r="AK95" s="120">
        <f>AJ95*(Pesos!$C$12)</f>
        <v>3.9432815665091159</v>
      </c>
      <c r="AL95" s="17"/>
      <c r="AM95" s="33" t="s">
        <v>179</v>
      </c>
      <c r="AN95" s="18">
        <v>12</v>
      </c>
      <c r="AO95" s="119">
        <f t="shared" si="27"/>
        <v>0.21022318214542834</v>
      </c>
      <c r="AP95" s="120">
        <f>AO95*(Pesos!$C$13)</f>
        <v>4.8351331893448517</v>
      </c>
      <c r="AQ95" s="17"/>
      <c r="AR95" s="33" t="s">
        <v>179</v>
      </c>
      <c r="AS95" s="18">
        <v>65</v>
      </c>
      <c r="AT95" s="119">
        <f t="shared" si="28"/>
        <v>0.25856197041113804</v>
      </c>
      <c r="AU95" s="120">
        <f>AT95*(Pesos!$C$14)</f>
        <v>6.4640492602784514</v>
      </c>
      <c r="AV95" s="17"/>
      <c r="AW95" s="33" t="s">
        <v>179</v>
      </c>
      <c r="AX95" s="18">
        <v>13</v>
      </c>
      <c r="AY95" s="119">
        <f t="shared" si="29"/>
        <v>0.25049491883331132</v>
      </c>
      <c r="AZ95" s="120">
        <f>AY95*(Pesos!$C$15)</f>
        <v>4.2584136201662925</v>
      </c>
      <c r="BA95" s="17"/>
      <c r="BB95" s="33" t="s">
        <v>179</v>
      </c>
      <c r="BC95" s="18">
        <v>11</v>
      </c>
      <c r="BD95" s="119">
        <f t="shared" si="30"/>
        <v>0.88582460011031439</v>
      </c>
      <c r="BE95" s="120">
        <f>BD95*(Pesos!$C$16)</f>
        <v>28.34638720353006</v>
      </c>
    </row>
    <row r="96" spans="1:57" x14ac:dyDescent="0.25">
      <c r="A96" s="99">
        <v>93</v>
      </c>
      <c r="B96" s="17"/>
      <c r="C96" s="33" t="s">
        <v>180</v>
      </c>
      <c r="D96" s="18">
        <v>22949</v>
      </c>
      <c r="E96" s="119">
        <f t="shared" si="21"/>
        <v>1.2960175517518679</v>
      </c>
      <c r="F96" s="120">
        <f>E96*(Pesos!$C$7)</f>
        <v>6.48008775875934</v>
      </c>
      <c r="G96" s="17"/>
      <c r="H96" s="33" t="s">
        <v>180</v>
      </c>
      <c r="I96" s="31">
        <f>'DDemog IBGE 2020'!E94</f>
        <v>2.4484280188629701</v>
      </c>
      <c r="J96" s="119">
        <f t="shared" si="22"/>
        <v>-0.29924889453816134</v>
      </c>
      <c r="K96" s="120">
        <f>J96*(Pesos!$C$8)</f>
        <v>-5.760541219859606</v>
      </c>
      <c r="L96" s="17"/>
      <c r="M96" s="33" t="s">
        <v>180</v>
      </c>
      <c r="N96" s="33">
        <v>2403</v>
      </c>
      <c r="O96" s="33">
        <v>19355</v>
      </c>
      <c r="P96" s="33">
        <v>494</v>
      </c>
      <c r="Q96" s="32">
        <f t="shared" si="31"/>
        <v>20.321461187214613</v>
      </c>
      <c r="R96" s="119">
        <f t="shared" si="23"/>
        <v>2.5056915773601802</v>
      </c>
      <c r="S96" s="120">
        <f>R96*(Pesos!$C$9)</f>
        <v>20.045532618881442</v>
      </c>
      <c r="T96" s="17"/>
      <c r="U96" s="33" t="s">
        <v>180</v>
      </c>
      <c r="V96" s="18">
        <v>17543</v>
      </c>
      <c r="W96" s="18">
        <v>8095</v>
      </c>
      <c r="X96" s="18">
        <v>14281</v>
      </c>
      <c r="Y96" s="32">
        <f t="shared" si="32"/>
        <v>36.455707762557076</v>
      </c>
      <c r="Z96" s="119">
        <f t="shared" si="24"/>
        <v>1.4846675964667602</v>
      </c>
      <c r="AA96" s="120">
        <f>Z96*(Pesos!$C$10)</f>
        <v>8.9080055788005605</v>
      </c>
      <c r="AB96" s="17"/>
      <c r="AC96" s="33" t="s">
        <v>180</v>
      </c>
      <c r="AD96" s="18">
        <v>0</v>
      </c>
      <c r="AE96" s="119">
        <f t="shared" si="25"/>
        <v>0</v>
      </c>
      <c r="AF96" s="120">
        <f>AE96*(Pesos!$C$11)</f>
        <v>0</v>
      </c>
      <c r="AG96" s="17"/>
      <c r="AH96" s="33" t="s">
        <v>180</v>
      </c>
      <c r="AI96" s="18">
        <v>17</v>
      </c>
      <c r="AJ96" s="119">
        <f t="shared" si="26"/>
        <v>1.675894665766374</v>
      </c>
      <c r="AK96" s="120">
        <f>AJ96*(Pesos!$C$12)</f>
        <v>33.517893315327484</v>
      </c>
      <c r="AL96" s="17"/>
      <c r="AM96" s="33" t="s">
        <v>180</v>
      </c>
      <c r="AN96" s="18">
        <v>93</v>
      </c>
      <c r="AO96" s="119">
        <f t="shared" si="27"/>
        <v>1.6292296616270698</v>
      </c>
      <c r="AP96" s="120">
        <f>AO96*(Pesos!$C$13)</f>
        <v>37.47228221742261</v>
      </c>
      <c r="AQ96" s="17"/>
      <c r="AR96" s="33" t="s">
        <v>180</v>
      </c>
      <c r="AS96" s="18">
        <v>351</v>
      </c>
      <c r="AT96" s="119">
        <f t="shared" si="28"/>
        <v>1.3962346402201455</v>
      </c>
      <c r="AU96" s="120">
        <f>AT96*(Pesos!$C$14)</f>
        <v>34.90586600550364</v>
      </c>
      <c r="AV96" s="17"/>
      <c r="AW96" s="33" t="s">
        <v>180</v>
      </c>
      <c r="AX96" s="18">
        <v>75</v>
      </c>
      <c r="AY96" s="119">
        <f t="shared" si="29"/>
        <v>1.4451629932691039</v>
      </c>
      <c r="AZ96" s="120">
        <f>AY96*(Pesos!$C$15)</f>
        <v>24.567770885574767</v>
      </c>
      <c r="BA96" s="17"/>
      <c r="BB96" s="33" t="s">
        <v>180</v>
      </c>
      <c r="BC96" s="18">
        <v>13</v>
      </c>
      <c r="BD96" s="119">
        <f t="shared" si="30"/>
        <v>1.0468836183121897</v>
      </c>
      <c r="BE96" s="120">
        <f>BD96*(Pesos!$C$16)</f>
        <v>33.50027578599007</v>
      </c>
    </row>
    <row r="97" spans="1:57" x14ac:dyDescent="0.25">
      <c r="A97" s="99">
        <v>94</v>
      </c>
      <c r="B97" s="17"/>
      <c r="C97" s="33" t="s">
        <v>181</v>
      </c>
      <c r="D97" s="18">
        <v>8821</v>
      </c>
      <c r="E97" s="119">
        <f t="shared" si="21"/>
        <v>0.49815551108994849</v>
      </c>
      <c r="F97" s="120">
        <f>E97*(Pesos!$C$7)</f>
        <v>2.4907775554497427</v>
      </c>
      <c r="G97" s="17"/>
      <c r="H97" s="33" t="s">
        <v>181</v>
      </c>
      <c r="I97" s="31">
        <f>'DDemog IBGE 2020'!E95</f>
        <v>3.9475175602649628</v>
      </c>
      <c r="J97" s="119">
        <f t="shared" si="22"/>
        <v>-0.48246885633495218</v>
      </c>
      <c r="K97" s="120">
        <f>J97*(Pesos!$C$8)</f>
        <v>-9.2875254844478299</v>
      </c>
      <c r="L97" s="17"/>
      <c r="M97" s="33" t="s">
        <v>181</v>
      </c>
      <c r="N97" s="33">
        <v>464</v>
      </c>
      <c r="O97" s="33">
        <v>609</v>
      </c>
      <c r="P97" s="33">
        <v>256</v>
      </c>
      <c r="Q97" s="32">
        <f t="shared" si="31"/>
        <v>1.2136986301369863</v>
      </c>
      <c r="R97" s="119">
        <f t="shared" si="23"/>
        <v>0.14965235063417578</v>
      </c>
      <c r="S97" s="120">
        <f>R97*(Pesos!$C$9)</f>
        <v>1.1972188050734063</v>
      </c>
      <c r="T97" s="17"/>
      <c r="U97" s="33" t="s">
        <v>181</v>
      </c>
      <c r="V97" s="18">
        <v>6191</v>
      </c>
      <c r="W97" s="18">
        <v>549</v>
      </c>
      <c r="X97" s="18">
        <v>8484</v>
      </c>
      <c r="Y97" s="32">
        <f t="shared" si="32"/>
        <v>13.903196347031965</v>
      </c>
      <c r="Z97" s="119">
        <f t="shared" si="24"/>
        <v>0.56621106462110671</v>
      </c>
      <c r="AA97" s="120">
        <f>Z97*(Pesos!$C$10)</f>
        <v>3.3972663877266402</v>
      </c>
      <c r="AB97" s="17"/>
      <c r="AC97" s="33" t="s">
        <v>181</v>
      </c>
      <c r="AD97" s="18">
        <v>3</v>
      </c>
      <c r="AE97" s="119">
        <f t="shared" si="25"/>
        <v>2.8815789473684208</v>
      </c>
      <c r="AF97" s="120">
        <f>AE97*(Pesos!$C$11)</f>
        <v>83.565789473684205</v>
      </c>
      <c r="AG97" s="17"/>
      <c r="AH97" s="33" t="s">
        <v>181</v>
      </c>
      <c r="AI97" s="18">
        <v>9</v>
      </c>
      <c r="AJ97" s="119">
        <f t="shared" si="26"/>
        <v>0.88723835246455096</v>
      </c>
      <c r="AK97" s="120">
        <f>AJ97*(Pesos!$C$12)</f>
        <v>17.744767049291021</v>
      </c>
      <c r="AL97" s="17"/>
      <c r="AM97" s="33" t="s">
        <v>181</v>
      </c>
      <c r="AN97" s="18">
        <v>47</v>
      </c>
      <c r="AO97" s="119">
        <f t="shared" si="27"/>
        <v>0.82337413006959448</v>
      </c>
      <c r="AP97" s="120">
        <f>AO97*(Pesos!$C$13)</f>
        <v>18.937604991600672</v>
      </c>
      <c r="AQ97" s="17"/>
      <c r="AR97" s="33" t="s">
        <v>181</v>
      </c>
      <c r="AS97" s="18">
        <v>135</v>
      </c>
      <c r="AT97" s="119">
        <f t="shared" si="28"/>
        <v>0.53701332316159445</v>
      </c>
      <c r="AU97" s="120">
        <f>AT97*(Pesos!$C$14)</f>
        <v>13.425333079039861</v>
      </c>
      <c r="AV97" s="17"/>
      <c r="AW97" s="33" t="s">
        <v>181</v>
      </c>
      <c r="AX97" s="18">
        <v>24</v>
      </c>
      <c r="AY97" s="119">
        <f t="shared" si="29"/>
        <v>0.46245215784611321</v>
      </c>
      <c r="AZ97" s="120">
        <f>AY97*(Pesos!$C$15)</f>
        <v>7.8616866833839243</v>
      </c>
      <c r="BA97" s="17"/>
      <c r="BB97" s="33" t="s">
        <v>181</v>
      </c>
      <c r="BC97" s="18">
        <v>11</v>
      </c>
      <c r="BD97" s="119">
        <f t="shared" si="30"/>
        <v>0.88582460011031439</v>
      </c>
      <c r="BE97" s="120">
        <f>BD97*(Pesos!$C$16)</f>
        <v>28.34638720353006</v>
      </c>
    </row>
    <row r="98" spans="1:57" x14ac:dyDescent="0.25">
      <c r="A98" s="99">
        <v>95</v>
      </c>
      <c r="B98" s="17" t="s">
        <v>48</v>
      </c>
      <c r="C98" s="33" t="s">
        <v>182</v>
      </c>
      <c r="D98" s="18">
        <v>17030</v>
      </c>
      <c r="E98" s="119">
        <f t="shared" si="21"/>
        <v>0.96174904816481377</v>
      </c>
      <c r="F98" s="120">
        <f>E98*(Pesos!$C$7)</f>
        <v>4.8087452408240692</v>
      </c>
      <c r="G98" s="17" t="s">
        <v>48</v>
      </c>
      <c r="H98" s="33" t="s">
        <v>182</v>
      </c>
      <c r="I98" s="31">
        <f>'DDemog IBGE 2020'!E96</f>
        <v>3.2831640837747762</v>
      </c>
      <c r="J98" s="119">
        <f t="shared" si="22"/>
        <v>-0.40127102577157009</v>
      </c>
      <c r="K98" s="120">
        <f>J98*(Pesos!$C$8)</f>
        <v>-7.7244672461027246</v>
      </c>
      <c r="L98" s="17" t="s">
        <v>48</v>
      </c>
      <c r="M98" s="33" t="s">
        <v>182</v>
      </c>
      <c r="N98" s="33">
        <v>1321</v>
      </c>
      <c r="O98" s="33">
        <v>891</v>
      </c>
      <c r="P98" s="33">
        <v>808</v>
      </c>
      <c r="Q98" s="32">
        <f t="shared" si="31"/>
        <v>2.7579908675799083</v>
      </c>
      <c r="R98" s="119">
        <f t="shared" si="23"/>
        <v>0.34006779451859348</v>
      </c>
      <c r="S98" s="120">
        <f>R98*(Pesos!$C$9)</f>
        <v>2.7205423561487478</v>
      </c>
      <c r="T98" s="17" t="s">
        <v>48</v>
      </c>
      <c r="U98" s="33" t="s">
        <v>182</v>
      </c>
      <c r="V98" s="18">
        <v>11743</v>
      </c>
      <c r="W98" s="18">
        <v>1132</v>
      </c>
      <c r="X98" s="18">
        <v>7913</v>
      </c>
      <c r="Y98" s="32">
        <f t="shared" si="32"/>
        <v>18.984474885844747</v>
      </c>
      <c r="Z98" s="119">
        <f t="shared" si="24"/>
        <v>0.7731473733147376</v>
      </c>
      <c r="AA98" s="120">
        <f>Z98*(Pesos!$C$10)</f>
        <v>4.6388842398884256</v>
      </c>
      <c r="AB98" s="17" t="s">
        <v>48</v>
      </c>
      <c r="AC98" s="33" t="s">
        <v>182</v>
      </c>
      <c r="AD98" s="18">
        <v>0</v>
      </c>
      <c r="AE98" s="119">
        <f t="shared" si="25"/>
        <v>0</v>
      </c>
      <c r="AF98" s="120">
        <f>AE98*(Pesos!$C$11)</f>
        <v>0</v>
      </c>
      <c r="AG98" s="17" t="s">
        <v>48</v>
      </c>
      <c r="AH98" s="33" t="s">
        <v>182</v>
      </c>
      <c r="AI98" s="18">
        <v>18</v>
      </c>
      <c r="AJ98" s="119">
        <f t="shared" si="26"/>
        <v>1.7744767049291019</v>
      </c>
      <c r="AK98" s="120">
        <f>AJ98*(Pesos!$C$12)</f>
        <v>35.489534098582041</v>
      </c>
      <c r="AL98" s="17" t="s">
        <v>48</v>
      </c>
      <c r="AM98" s="33" t="s">
        <v>182</v>
      </c>
      <c r="AN98" s="18">
        <v>63</v>
      </c>
      <c r="AO98" s="119">
        <f t="shared" si="27"/>
        <v>1.1036717062634989</v>
      </c>
      <c r="AP98" s="120">
        <f>AO98*(Pesos!$C$13)</f>
        <v>25.384449244060473</v>
      </c>
      <c r="AQ98" s="17" t="s">
        <v>48</v>
      </c>
      <c r="AR98" s="33" t="s">
        <v>182</v>
      </c>
      <c r="AS98" s="18">
        <v>247</v>
      </c>
      <c r="AT98" s="119">
        <f t="shared" si="28"/>
        <v>0.98253548756232456</v>
      </c>
      <c r="AU98" s="120">
        <f>AT98*(Pesos!$C$14)</f>
        <v>24.563387189058115</v>
      </c>
      <c r="AV98" s="17" t="s">
        <v>48</v>
      </c>
      <c r="AW98" s="33" t="s">
        <v>182</v>
      </c>
      <c r="AX98" s="18">
        <v>63</v>
      </c>
      <c r="AY98" s="119">
        <f t="shared" si="29"/>
        <v>1.2139369143460472</v>
      </c>
      <c r="AZ98" s="120">
        <f>AY98*(Pesos!$C$15)</f>
        <v>20.636927543882802</v>
      </c>
      <c r="BA98" s="17" t="s">
        <v>48</v>
      </c>
      <c r="BB98" s="33" t="s">
        <v>182</v>
      </c>
      <c r="BC98" s="18">
        <v>13</v>
      </c>
      <c r="BD98" s="119">
        <f t="shared" si="30"/>
        <v>1.0468836183121897</v>
      </c>
      <c r="BE98" s="120">
        <f>BD98*(Pesos!$C$16)</f>
        <v>33.50027578599007</v>
      </c>
    </row>
    <row r="99" spans="1:57" x14ac:dyDescent="0.25">
      <c r="A99" s="99">
        <v>96</v>
      </c>
      <c r="B99" s="17"/>
      <c r="C99" s="33" t="s">
        <v>183</v>
      </c>
      <c r="D99" s="18">
        <v>3958</v>
      </c>
      <c r="E99" s="119">
        <f t="shared" si="21"/>
        <v>0.22352335482303776</v>
      </c>
      <c r="F99" s="120">
        <f>E99*(Pesos!$C$7)</f>
        <v>1.1176167741151888</v>
      </c>
      <c r="G99" s="17"/>
      <c r="H99" s="33" t="s">
        <v>183</v>
      </c>
      <c r="I99" s="31">
        <f>'DDemog IBGE 2020'!E97</f>
        <v>0.99294344710821203</v>
      </c>
      <c r="J99" s="119">
        <f t="shared" si="22"/>
        <v>-0.12135836814350451</v>
      </c>
      <c r="K99" s="120">
        <f>J99*(Pesos!$C$8)</f>
        <v>-2.3361485867624618</v>
      </c>
      <c r="L99" s="17"/>
      <c r="M99" s="33" t="s">
        <v>183</v>
      </c>
      <c r="N99" s="33">
        <v>214</v>
      </c>
      <c r="O99" s="33">
        <v>271</v>
      </c>
      <c r="P99" s="33">
        <v>264</v>
      </c>
      <c r="Q99" s="32">
        <f t="shared" si="31"/>
        <v>0.68401826484018269</v>
      </c>
      <c r="R99" s="119">
        <f t="shared" si="23"/>
        <v>8.434131724981013E-2</v>
      </c>
      <c r="S99" s="120">
        <f>R99*(Pesos!$C$9)</f>
        <v>0.67473053799848104</v>
      </c>
      <c r="T99" s="17"/>
      <c r="U99" s="33" t="s">
        <v>183</v>
      </c>
      <c r="V99" s="18">
        <v>2350</v>
      </c>
      <c r="W99" s="18">
        <v>227</v>
      </c>
      <c r="X99" s="18">
        <v>1473</v>
      </c>
      <c r="Y99" s="32">
        <f t="shared" si="32"/>
        <v>3.6986301369863015</v>
      </c>
      <c r="Z99" s="119">
        <f t="shared" si="24"/>
        <v>0.15062761506276157</v>
      </c>
      <c r="AA99" s="120">
        <f>Z99*(Pesos!$C$10)</f>
        <v>0.9037656903765694</v>
      </c>
      <c r="AB99" s="17"/>
      <c r="AC99" s="33" t="s">
        <v>183</v>
      </c>
      <c r="AD99" s="18">
        <v>0</v>
      </c>
      <c r="AE99" s="119">
        <f t="shared" si="25"/>
        <v>0</v>
      </c>
      <c r="AF99" s="120">
        <f>AE99*(Pesos!$C$11)</f>
        <v>0</v>
      </c>
      <c r="AG99" s="17"/>
      <c r="AH99" s="33" t="s">
        <v>183</v>
      </c>
      <c r="AI99" s="18">
        <v>3</v>
      </c>
      <c r="AJ99" s="119">
        <f t="shared" si="26"/>
        <v>0.29574611748818369</v>
      </c>
      <c r="AK99" s="120">
        <f>AJ99*(Pesos!$C$12)</f>
        <v>5.9149223497636738</v>
      </c>
      <c r="AL99" s="17"/>
      <c r="AM99" s="33" t="s">
        <v>183</v>
      </c>
      <c r="AN99" s="18">
        <v>23</v>
      </c>
      <c r="AO99" s="119">
        <f t="shared" si="27"/>
        <v>0.40292776577873773</v>
      </c>
      <c r="AP99" s="120">
        <f>AO99*(Pesos!$C$13)</f>
        <v>9.2673386129109687</v>
      </c>
      <c r="AQ99" s="17"/>
      <c r="AR99" s="33" t="s">
        <v>183</v>
      </c>
      <c r="AS99" s="18">
        <v>64</v>
      </c>
      <c r="AT99" s="119">
        <f t="shared" si="28"/>
        <v>0.25458409394327436</v>
      </c>
      <c r="AU99" s="120">
        <f>AT99*(Pesos!$C$14)</f>
        <v>6.364602348581859</v>
      </c>
      <c r="AV99" s="17"/>
      <c r="AW99" s="33" t="s">
        <v>183</v>
      </c>
      <c r="AX99" s="18">
        <v>13</v>
      </c>
      <c r="AY99" s="119">
        <f t="shared" si="29"/>
        <v>0.25049491883331132</v>
      </c>
      <c r="AZ99" s="120">
        <f>AY99*(Pesos!$C$15)</f>
        <v>4.2584136201662925</v>
      </c>
      <c r="BA99" s="17"/>
      <c r="BB99" s="33" t="s">
        <v>183</v>
      </c>
      <c r="BC99" s="18">
        <v>11</v>
      </c>
      <c r="BD99" s="119">
        <f t="shared" si="30"/>
        <v>0.88582460011031439</v>
      </c>
      <c r="BE99" s="120">
        <f>BD99*(Pesos!$C$16)</f>
        <v>28.34638720353006</v>
      </c>
    </row>
    <row r="100" spans="1:57" x14ac:dyDescent="0.25">
      <c r="A100" s="99">
        <v>97</v>
      </c>
      <c r="B100" s="17"/>
      <c r="C100" s="33" t="s">
        <v>184</v>
      </c>
      <c r="D100" s="18">
        <v>2748</v>
      </c>
      <c r="E100" s="119">
        <f t="shared" ref="E100:E131" si="33">(D100/(SUM(D$4:D$149)))*146</f>
        <v>0.15519004018537336</v>
      </c>
      <c r="F100" s="120">
        <f>E100*(Pesos!$C$7)</f>
        <v>0.77595020092686684</v>
      </c>
      <c r="G100" s="17"/>
      <c r="H100" s="33" t="s">
        <v>184</v>
      </c>
      <c r="I100" s="31">
        <f>'DDemog IBGE 2020'!E98</f>
        <v>1.0867291053868779</v>
      </c>
      <c r="J100" s="119">
        <f t="shared" ref="J100:J131" si="34">((I100/(SUM(I$4:I$149)))*146)*(-1)</f>
        <v>-0.13282092875268176</v>
      </c>
      <c r="K100" s="120">
        <f>J100*(Pesos!$C$8)</f>
        <v>-2.5568028784891239</v>
      </c>
      <c r="L100" s="17"/>
      <c r="M100" s="33" t="s">
        <v>184</v>
      </c>
      <c r="N100" s="33">
        <v>185</v>
      </c>
      <c r="O100" s="33">
        <v>96</v>
      </c>
      <c r="P100" s="33">
        <v>131</v>
      </c>
      <c r="Q100" s="32">
        <f t="shared" si="31"/>
        <v>0.37625570776255707</v>
      </c>
      <c r="R100" s="119">
        <f t="shared" ref="R100:R131" si="35">(Q100/(SUM(Q$4:Q$149)))*146</f>
        <v>4.6393354748894222E-2</v>
      </c>
      <c r="S100" s="120">
        <f>R100*(Pesos!$C$9)</f>
        <v>0.37114683799115378</v>
      </c>
      <c r="T100" s="17"/>
      <c r="U100" s="33" t="s">
        <v>184</v>
      </c>
      <c r="V100" s="18">
        <v>1316</v>
      </c>
      <c r="W100" s="18">
        <v>75</v>
      </c>
      <c r="X100" s="18">
        <v>757</v>
      </c>
      <c r="Y100" s="32">
        <f t="shared" si="32"/>
        <v>1.9616438356164381</v>
      </c>
      <c r="Z100" s="119">
        <f t="shared" ref="Z100:Z131" si="36">(Y100/(SUM(Y$4:Y$149)))*146</f>
        <v>7.9888423988842411E-2</v>
      </c>
      <c r="AA100" s="120">
        <f>Z100*(Pesos!$C$10)</f>
        <v>0.47933054393305446</v>
      </c>
      <c r="AB100" s="17"/>
      <c r="AC100" s="33" t="s">
        <v>184</v>
      </c>
      <c r="AD100" s="18">
        <v>0</v>
      </c>
      <c r="AE100" s="119">
        <f t="shared" ref="AE100:AE131" si="37">(AD100/(SUM(AD$4:AD$149)))*146</f>
        <v>0</v>
      </c>
      <c r="AF100" s="120">
        <f>AE100*(Pesos!$C$11)</f>
        <v>0</v>
      </c>
      <c r="AG100" s="17"/>
      <c r="AH100" s="33" t="s">
        <v>184</v>
      </c>
      <c r="AI100" s="18">
        <v>4</v>
      </c>
      <c r="AJ100" s="119">
        <f t="shared" ref="AJ100:AJ131" si="38">(AI100/(SUM(AI$4:AI$149)))*146</f>
        <v>0.39432815665091159</v>
      </c>
      <c r="AK100" s="120">
        <f>AJ100*(Pesos!$C$12)</f>
        <v>7.8865631330182318</v>
      </c>
      <c r="AL100" s="17"/>
      <c r="AM100" s="33" t="s">
        <v>184</v>
      </c>
      <c r="AN100" s="18">
        <v>12</v>
      </c>
      <c r="AO100" s="119">
        <f t="shared" ref="AO100:AO131" si="39">(AN100/(SUM(AN$4:AN$149)))*146</f>
        <v>0.21022318214542834</v>
      </c>
      <c r="AP100" s="120">
        <f>AO100*(Pesos!$C$13)</f>
        <v>4.8351331893448517</v>
      </c>
      <c r="AQ100" s="17"/>
      <c r="AR100" s="33" t="s">
        <v>184</v>
      </c>
      <c r="AS100" s="18">
        <v>52</v>
      </c>
      <c r="AT100" s="119">
        <f t="shared" ref="AT100:AT131" si="40">(AS100/(SUM(AS$4:AS$149)))*146</f>
        <v>0.20684957632891046</v>
      </c>
      <c r="AU100" s="120">
        <f>AT100*(Pesos!$C$14)</f>
        <v>5.1712394082227613</v>
      </c>
      <c r="AV100" s="17"/>
      <c r="AW100" s="33" t="s">
        <v>184</v>
      </c>
      <c r="AX100" s="18">
        <v>12</v>
      </c>
      <c r="AY100" s="119">
        <f t="shared" ref="AY100:AY131" si="41">(AX100/(SUM(AX$4:AX$149)))*146</f>
        <v>0.2312260789230566</v>
      </c>
      <c r="AZ100" s="120">
        <f>AY100*(Pesos!$C$15)</f>
        <v>3.9308433416919621</v>
      </c>
      <c r="BA100" s="17"/>
      <c r="BB100" s="33" t="s">
        <v>184</v>
      </c>
      <c r="BC100" s="18">
        <v>11</v>
      </c>
      <c r="BD100" s="119">
        <f t="shared" si="30"/>
        <v>0.88582460011031439</v>
      </c>
      <c r="BE100" s="120">
        <f>BD100*(Pesos!$C$16)</f>
        <v>28.34638720353006</v>
      </c>
    </row>
    <row r="101" spans="1:57" x14ac:dyDescent="0.25">
      <c r="A101" s="99">
        <v>98</v>
      </c>
      <c r="B101" s="17" t="s">
        <v>49</v>
      </c>
      <c r="C101" s="33" t="s">
        <v>185</v>
      </c>
      <c r="D101" s="18">
        <v>5833</v>
      </c>
      <c r="E101" s="119">
        <f t="shared" si="33"/>
        <v>0.3294117556045425</v>
      </c>
      <c r="F101" s="120">
        <f>E101*(Pesos!$C$7)</f>
        <v>1.6470587780227124</v>
      </c>
      <c r="G101" s="17" t="s">
        <v>49</v>
      </c>
      <c r="H101" s="33" t="s">
        <v>185</v>
      </c>
      <c r="I101" s="31">
        <f>'DDemog IBGE 2020'!E99</f>
        <v>2.3560199554809444</v>
      </c>
      <c r="J101" s="119">
        <f t="shared" si="34"/>
        <v>-0.28795470471495987</v>
      </c>
      <c r="K101" s="120">
        <f>J101*(Pesos!$C$8)</f>
        <v>-5.5431280657629776</v>
      </c>
      <c r="L101" s="17" t="s">
        <v>49</v>
      </c>
      <c r="M101" s="33" t="s">
        <v>185</v>
      </c>
      <c r="N101" s="33">
        <v>381</v>
      </c>
      <c r="O101" s="33">
        <v>269</v>
      </c>
      <c r="P101" s="33">
        <v>170</v>
      </c>
      <c r="Q101" s="32">
        <f t="shared" si="31"/>
        <v>0.74885844748858454</v>
      </c>
      <c r="R101" s="119">
        <f t="shared" si="35"/>
        <v>9.2336288577896275E-2</v>
      </c>
      <c r="S101" s="120">
        <f>R101*(Pesos!$C$9)</f>
        <v>0.7386903086231702</v>
      </c>
      <c r="T101" s="17" t="s">
        <v>49</v>
      </c>
      <c r="U101" s="33" t="s">
        <v>185</v>
      </c>
      <c r="V101" s="18">
        <v>3774</v>
      </c>
      <c r="W101" s="18">
        <v>305</v>
      </c>
      <c r="X101" s="18">
        <v>5143</v>
      </c>
      <c r="Y101" s="32">
        <f t="shared" si="32"/>
        <v>8.4219178082191775</v>
      </c>
      <c r="Z101" s="119">
        <f t="shared" si="36"/>
        <v>0.34298465829846597</v>
      </c>
      <c r="AA101" s="120">
        <f>Z101*(Pesos!$C$10)</f>
        <v>2.0579079497907959</v>
      </c>
      <c r="AB101" s="17" t="s">
        <v>49</v>
      </c>
      <c r="AC101" s="33" t="s">
        <v>185</v>
      </c>
      <c r="AD101" s="18">
        <v>3</v>
      </c>
      <c r="AE101" s="119">
        <f t="shared" si="37"/>
        <v>2.8815789473684208</v>
      </c>
      <c r="AF101" s="120">
        <f>AE101*(Pesos!$C$11)</f>
        <v>83.565789473684205</v>
      </c>
      <c r="AG101" s="17" t="s">
        <v>49</v>
      </c>
      <c r="AH101" s="33" t="s">
        <v>185</v>
      </c>
      <c r="AI101" s="18">
        <v>7</v>
      </c>
      <c r="AJ101" s="119">
        <f t="shared" si="38"/>
        <v>0.69007427413909528</v>
      </c>
      <c r="AK101" s="120">
        <f>AJ101*(Pesos!$C$12)</f>
        <v>13.801485482781906</v>
      </c>
      <c r="AL101" s="17" t="s">
        <v>49</v>
      </c>
      <c r="AM101" s="33" t="s">
        <v>185</v>
      </c>
      <c r="AN101" s="18">
        <v>27</v>
      </c>
      <c r="AO101" s="119">
        <f t="shared" si="39"/>
        <v>0.47300215982721383</v>
      </c>
      <c r="AP101" s="120">
        <f>AO101*(Pesos!$C$13)</f>
        <v>10.879049676025918</v>
      </c>
      <c r="AQ101" s="17" t="s">
        <v>49</v>
      </c>
      <c r="AR101" s="33" t="s">
        <v>185</v>
      </c>
      <c r="AS101" s="18">
        <v>78</v>
      </c>
      <c r="AT101" s="119">
        <f t="shared" si="40"/>
        <v>0.31027436449336565</v>
      </c>
      <c r="AU101" s="120">
        <f>AT101*(Pesos!$C$14)</f>
        <v>7.7568591123341415</v>
      </c>
      <c r="AV101" s="17" t="s">
        <v>49</v>
      </c>
      <c r="AW101" s="33" t="s">
        <v>185</v>
      </c>
      <c r="AX101" s="18">
        <v>19</v>
      </c>
      <c r="AY101" s="119">
        <f t="shared" si="41"/>
        <v>0.36610795829483966</v>
      </c>
      <c r="AZ101" s="120">
        <f>AY101*(Pesos!$C$15)</f>
        <v>6.2238352910122741</v>
      </c>
      <c r="BA101" s="17" t="s">
        <v>49</v>
      </c>
      <c r="BB101" s="33" t="s">
        <v>185</v>
      </c>
      <c r="BC101" s="18">
        <v>11</v>
      </c>
      <c r="BD101" s="119">
        <f t="shared" si="30"/>
        <v>0.88582460011031439</v>
      </c>
      <c r="BE101" s="120">
        <f>BD101*(Pesos!$C$16)</f>
        <v>28.34638720353006</v>
      </c>
    </row>
    <row r="102" spans="1:57" x14ac:dyDescent="0.25">
      <c r="A102" s="99">
        <v>99</v>
      </c>
      <c r="B102" s="17"/>
      <c r="C102" s="33" t="s">
        <v>186</v>
      </c>
      <c r="D102" s="18">
        <v>33960</v>
      </c>
      <c r="E102" s="119">
        <f t="shared" si="33"/>
        <v>1.9178507149546142</v>
      </c>
      <c r="F102" s="120">
        <f>E102*(Pesos!$C$7)</f>
        <v>9.5892535747730712</v>
      </c>
      <c r="G102" s="17"/>
      <c r="H102" s="33" t="s">
        <v>186</v>
      </c>
      <c r="I102" s="31">
        <f>'DDemog IBGE 2020'!E100</f>
        <v>1.5570227917966821</v>
      </c>
      <c r="J102" s="119">
        <f t="shared" si="34"/>
        <v>-0.19030061150511438</v>
      </c>
      <c r="K102" s="120">
        <f>J102*(Pesos!$C$8)</f>
        <v>-3.6632867714734516</v>
      </c>
      <c r="L102" s="17"/>
      <c r="M102" s="33" t="s">
        <v>186</v>
      </c>
      <c r="N102" s="33">
        <v>2531</v>
      </c>
      <c r="O102" s="33">
        <v>10256</v>
      </c>
      <c r="P102" s="33">
        <v>5148</v>
      </c>
      <c r="Q102" s="32">
        <f t="shared" si="31"/>
        <v>16.378995433789953</v>
      </c>
      <c r="R102" s="119">
        <f t="shared" si="35"/>
        <v>2.0195747995665481</v>
      </c>
      <c r="S102" s="120">
        <f>R102*(Pesos!$C$9)</f>
        <v>16.156598396532384</v>
      </c>
      <c r="T102" s="17"/>
      <c r="U102" s="33" t="s">
        <v>186</v>
      </c>
      <c r="V102" s="18">
        <v>24623</v>
      </c>
      <c r="W102" s="18">
        <v>2825</v>
      </c>
      <c r="X102" s="18">
        <v>25436</v>
      </c>
      <c r="Y102" s="32">
        <f t="shared" si="32"/>
        <v>48.295890410958897</v>
      </c>
      <c r="Z102" s="119">
        <f t="shared" si="36"/>
        <v>1.9668619246861929</v>
      </c>
      <c r="AA102" s="120">
        <f>Z102*(Pesos!$C$10)</f>
        <v>11.801171548117157</v>
      </c>
      <c r="AB102" s="17"/>
      <c r="AC102" s="33" t="s">
        <v>186</v>
      </c>
      <c r="AD102" s="18">
        <v>2</v>
      </c>
      <c r="AE102" s="119">
        <f t="shared" si="37"/>
        <v>1.9210526315789473</v>
      </c>
      <c r="AF102" s="120">
        <f>AE102*(Pesos!$C$11)</f>
        <v>55.710526315789473</v>
      </c>
      <c r="AG102" s="17"/>
      <c r="AH102" s="33" t="s">
        <v>186</v>
      </c>
      <c r="AI102" s="18">
        <v>26</v>
      </c>
      <c r="AJ102" s="119">
        <f t="shared" si="38"/>
        <v>2.5631330182309249</v>
      </c>
      <c r="AK102" s="120">
        <f>AJ102*(Pesos!$C$12)</f>
        <v>51.262660364618498</v>
      </c>
      <c r="AL102" s="17"/>
      <c r="AM102" s="33" t="s">
        <v>186</v>
      </c>
      <c r="AN102" s="18">
        <v>122</v>
      </c>
      <c r="AO102" s="119">
        <f t="shared" si="39"/>
        <v>2.1372690184785217</v>
      </c>
      <c r="AP102" s="120">
        <f>AO102*(Pesos!$C$13)</f>
        <v>49.157187425006001</v>
      </c>
      <c r="AQ102" s="17"/>
      <c r="AR102" s="33" t="s">
        <v>186</v>
      </c>
      <c r="AS102" s="18">
        <v>491</v>
      </c>
      <c r="AT102" s="119">
        <f t="shared" si="40"/>
        <v>1.9531373457210583</v>
      </c>
      <c r="AU102" s="120">
        <f>AT102*(Pesos!$C$14)</f>
        <v>48.828433643026457</v>
      </c>
      <c r="AV102" s="17"/>
      <c r="AW102" s="33" t="s">
        <v>186</v>
      </c>
      <c r="AX102" s="18">
        <v>104</v>
      </c>
      <c r="AY102" s="119">
        <f t="shared" si="41"/>
        <v>2.0039593506664906</v>
      </c>
      <c r="AZ102" s="120">
        <f>AY102*(Pesos!$C$15)</f>
        <v>34.06730896133034</v>
      </c>
      <c r="BA102" s="17"/>
      <c r="BB102" s="33" t="s">
        <v>186</v>
      </c>
      <c r="BC102" s="18">
        <v>15</v>
      </c>
      <c r="BD102" s="119">
        <f t="shared" si="30"/>
        <v>1.2079426365140651</v>
      </c>
      <c r="BE102" s="120">
        <f>BD102*(Pesos!$C$16)</f>
        <v>38.654164368450083</v>
      </c>
    </row>
    <row r="103" spans="1:57" x14ac:dyDescent="0.25">
      <c r="A103" s="99">
        <v>100</v>
      </c>
      <c r="B103" s="17" t="s">
        <v>50</v>
      </c>
      <c r="C103" s="33" t="s">
        <v>187</v>
      </c>
      <c r="D103" s="18">
        <v>6398</v>
      </c>
      <c r="E103" s="119">
        <f t="shared" si="33"/>
        <v>0.36131946037336926</v>
      </c>
      <c r="F103" s="120">
        <f>E103*(Pesos!$C$7)</f>
        <v>1.8065973018668462</v>
      </c>
      <c r="G103" s="17" t="s">
        <v>50</v>
      </c>
      <c r="H103" s="33" t="s">
        <v>187</v>
      </c>
      <c r="I103" s="31">
        <f>'DDemog IBGE 2020'!E101</f>
        <v>1.245292849624843</v>
      </c>
      <c r="J103" s="119">
        <f t="shared" si="34"/>
        <v>-0.15220072052580408</v>
      </c>
      <c r="K103" s="120">
        <f>J103*(Pesos!$C$8)</f>
        <v>-2.9298638701217286</v>
      </c>
      <c r="L103" s="17" t="s">
        <v>50</v>
      </c>
      <c r="M103" s="33" t="s">
        <v>187</v>
      </c>
      <c r="N103" s="33">
        <v>388</v>
      </c>
      <c r="O103" s="33">
        <v>396</v>
      </c>
      <c r="P103" s="33">
        <v>165</v>
      </c>
      <c r="Q103" s="32">
        <f t="shared" si="31"/>
        <v>0.8666666666666667</v>
      </c>
      <c r="R103" s="119">
        <f t="shared" si="35"/>
        <v>0.10686236324441897</v>
      </c>
      <c r="S103" s="120">
        <f>R103*(Pesos!$C$9)</f>
        <v>0.85489890595535178</v>
      </c>
      <c r="T103" s="17" t="s">
        <v>50</v>
      </c>
      <c r="U103" s="33" t="s">
        <v>187</v>
      </c>
      <c r="V103" s="18">
        <v>4692</v>
      </c>
      <c r="W103" s="18">
        <v>408</v>
      </c>
      <c r="X103" s="18">
        <v>5910</v>
      </c>
      <c r="Y103" s="32">
        <f t="shared" si="32"/>
        <v>10.054794520547945</v>
      </c>
      <c r="Z103" s="119">
        <f t="shared" si="36"/>
        <v>0.40948396094839623</v>
      </c>
      <c r="AA103" s="120">
        <f>Z103*(Pesos!$C$10)</f>
        <v>2.4569037656903774</v>
      </c>
      <c r="AB103" s="17" t="s">
        <v>50</v>
      </c>
      <c r="AC103" s="33" t="s">
        <v>187</v>
      </c>
      <c r="AD103" s="18">
        <v>3</v>
      </c>
      <c r="AE103" s="119">
        <f t="shared" si="37"/>
        <v>2.8815789473684208</v>
      </c>
      <c r="AF103" s="120">
        <f>AE103*(Pesos!$C$11)</f>
        <v>83.565789473684205</v>
      </c>
      <c r="AG103" s="17" t="s">
        <v>50</v>
      </c>
      <c r="AH103" s="33" t="s">
        <v>187</v>
      </c>
      <c r="AI103" s="18">
        <v>4</v>
      </c>
      <c r="AJ103" s="119">
        <f t="shared" si="38"/>
        <v>0.39432815665091159</v>
      </c>
      <c r="AK103" s="120">
        <f>AJ103*(Pesos!$C$12)</f>
        <v>7.8865631330182318</v>
      </c>
      <c r="AL103" s="17" t="s">
        <v>50</v>
      </c>
      <c r="AM103" s="33" t="s">
        <v>187</v>
      </c>
      <c r="AN103" s="18">
        <v>23</v>
      </c>
      <c r="AO103" s="119">
        <f t="shared" si="39"/>
        <v>0.40292776577873773</v>
      </c>
      <c r="AP103" s="120">
        <f>AO103*(Pesos!$C$13)</f>
        <v>9.2673386129109687</v>
      </c>
      <c r="AQ103" s="17" t="s">
        <v>50</v>
      </c>
      <c r="AR103" s="33" t="s">
        <v>187</v>
      </c>
      <c r="AS103" s="18">
        <v>99</v>
      </c>
      <c r="AT103" s="119">
        <f t="shared" si="40"/>
        <v>0.39380977031850256</v>
      </c>
      <c r="AU103" s="120">
        <f>AT103*(Pesos!$C$14)</f>
        <v>9.8452442579625643</v>
      </c>
      <c r="AV103" s="17" t="s">
        <v>50</v>
      </c>
      <c r="AW103" s="33" t="s">
        <v>187</v>
      </c>
      <c r="AX103" s="18">
        <v>20</v>
      </c>
      <c r="AY103" s="119">
        <f t="shared" si="41"/>
        <v>0.38537679820509435</v>
      </c>
      <c r="AZ103" s="120">
        <f>AY103*(Pesos!$C$15)</f>
        <v>6.5514055694866036</v>
      </c>
      <c r="BA103" s="17" t="s">
        <v>50</v>
      </c>
      <c r="BB103" s="33" t="s">
        <v>187</v>
      </c>
      <c r="BC103" s="18">
        <v>11</v>
      </c>
      <c r="BD103" s="119">
        <f t="shared" si="30"/>
        <v>0.88582460011031439</v>
      </c>
      <c r="BE103" s="120">
        <f>BD103*(Pesos!$C$16)</f>
        <v>28.34638720353006</v>
      </c>
    </row>
    <row r="104" spans="1:57" x14ac:dyDescent="0.25">
      <c r="A104" s="99">
        <v>101</v>
      </c>
      <c r="B104" s="17"/>
      <c r="C104" s="33" t="s">
        <v>188</v>
      </c>
      <c r="D104" s="18">
        <v>3701</v>
      </c>
      <c r="E104" s="119">
        <f t="shared" si="33"/>
        <v>0.20900958468925282</v>
      </c>
      <c r="F104" s="120">
        <f>E104*(Pesos!$C$7)</f>
        <v>1.0450479234462642</v>
      </c>
      <c r="G104" s="17"/>
      <c r="H104" s="33" t="s">
        <v>188</v>
      </c>
      <c r="I104" s="31">
        <f>'DDemog IBGE 2020'!E102</f>
        <v>1.1969811835502309</v>
      </c>
      <c r="J104" s="119">
        <f t="shared" si="34"/>
        <v>-0.14629602879921688</v>
      </c>
      <c r="K104" s="120">
        <f>J104*(Pesos!$C$8)</f>
        <v>-2.8161985543849251</v>
      </c>
      <c r="L104" s="17"/>
      <c r="M104" s="33" t="s">
        <v>188</v>
      </c>
      <c r="N104" s="33">
        <v>209</v>
      </c>
      <c r="O104" s="33">
        <v>2929</v>
      </c>
      <c r="P104" s="33">
        <v>102</v>
      </c>
      <c r="Q104" s="32">
        <f t="shared" si="31"/>
        <v>2.9589041095890409</v>
      </c>
      <c r="R104" s="119">
        <f t="shared" si="35"/>
        <v>0.3648409451126633</v>
      </c>
      <c r="S104" s="120">
        <f>R104*(Pesos!$C$9)</f>
        <v>2.9187275609013064</v>
      </c>
      <c r="T104" s="17"/>
      <c r="U104" s="33" t="s">
        <v>188</v>
      </c>
      <c r="V104" s="18">
        <v>2254</v>
      </c>
      <c r="W104" s="18">
        <v>207</v>
      </c>
      <c r="X104" s="18">
        <v>2781</v>
      </c>
      <c r="Y104" s="32">
        <f t="shared" si="32"/>
        <v>4.7872146118721464</v>
      </c>
      <c r="Z104" s="119">
        <f t="shared" si="36"/>
        <v>0.19496048349604844</v>
      </c>
      <c r="AA104" s="120">
        <f>Z104*(Pesos!$C$10)</f>
        <v>1.1697629009762907</v>
      </c>
      <c r="AB104" s="17"/>
      <c r="AC104" s="33" t="s">
        <v>188</v>
      </c>
      <c r="AD104" s="18">
        <v>0</v>
      </c>
      <c r="AE104" s="119">
        <f t="shared" si="37"/>
        <v>0</v>
      </c>
      <c r="AF104" s="120">
        <f>AE104*(Pesos!$C$11)</f>
        <v>0</v>
      </c>
      <c r="AG104" s="17"/>
      <c r="AH104" s="33" t="s">
        <v>188</v>
      </c>
      <c r="AI104" s="18">
        <v>1</v>
      </c>
      <c r="AJ104" s="119">
        <f t="shared" si="38"/>
        <v>9.8582039162727897E-2</v>
      </c>
      <c r="AK104" s="120">
        <f>AJ104*(Pesos!$C$12)</f>
        <v>1.9716407832545579</v>
      </c>
      <c r="AL104" s="17"/>
      <c r="AM104" s="33" t="s">
        <v>188</v>
      </c>
      <c r="AN104" s="18">
        <v>12</v>
      </c>
      <c r="AO104" s="119">
        <f t="shared" si="39"/>
        <v>0.21022318214542834</v>
      </c>
      <c r="AP104" s="120">
        <f>AO104*(Pesos!$C$13)</f>
        <v>4.8351331893448517</v>
      </c>
      <c r="AQ104" s="17"/>
      <c r="AR104" s="33" t="s">
        <v>188</v>
      </c>
      <c r="AS104" s="18">
        <v>44</v>
      </c>
      <c r="AT104" s="119">
        <f t="shared" si="40"/>
        <v>0.17502656458600113</v>
      </c>
      <c r="AU104" s="120">
        <f>AT104*(Pesos!$C$14)</f>
        <v>4.3756641146500286</v>
      </c>
      <c r="AV104" s="17"/>
      <c r="AW104" s="33" t="s">
        <v>188</v>
      </c>
      <c r="AX104" s="18">
        <v>9</v>
      </c>
      <c r="AY104" s="119">
        <f t="shared" si="41"/>
        <v>0.17341955919229246</v>
      </c>
      <c r="AZ104" s="120">
        <f>AY104*(Pesos!$C$15)</f>
        <v>2.9481325062689718</v>
      </c>
      <c r="BA104" s="17"/>
      <c r="BB104" s="33" t="s">
        <v>188</v>
      </c>
      <c r="BC104" s="18">
        <v>11</v>
      </c>
      <c r="BD104" s="119">
        <f t="shared" si="30"/>
        <v>0.88582460011031439</v>
      </c>
      <c r="BE104" s="120">
        <f>BD104*(Pesos!$C$16)</f>
        <v>28.34638720353006</v>
      </c>
    </row>
    <row r="105" spans="1:57" x14ac:dyDescent="0.25">
      <c r="A105" s="99">
        <v>102</v>
      </c>
      <c r="B105" s="17"/>
      <c r="C105" s="33" t="s">
        <v>189</v>
      </c>
      <c r="D105" s="18">
        <v>7280</v>
      </c>
      <c r="E105" s="119">
        <f t="shared" si="33"/>
        <v>0.4111293641009891</v>
      </c>
      <c r="F105" s="120">
        <f>E105*(Pesos!$C$7)</f>
        <v>2.0556468205049456</v>
      </c>
      <c r="G105" s="17"/>
      <c r="H105" s="33" t="s">
        <v>189</v>
      </c>
      <c r="I105" s="31">
        <f>'DDemog IBGE 2020'!E103</f>
        <v>3.7941912469385581</v>
      </c>
      <c r="J105" s="119">
        <f t="shared" si="34"/>
        <v>-0.46372918769325533</v>
      </c>
      <c r="K105" s="120">
        <f>J105*(Pesos!$C$8)</f>
        <v>-8.926786863095165</v>
      </c>
      <c r="L105" s="17"/>
      <c r="M105" s="33" t="s">
        <v>189</v>
      </c>
      <c r="N105" s="33">
        <v>791</v>
      </c>
      <c r="O105" s="33">
        <v>5316</v>
      </c>
      <c r="P105" s="33">
        <v>231</v>
      </c>
      <c r="Q105" s="32">
        <f t="shared" si="31"/>
        <v>5.7881278538812779</v>
      </c>
      <c r="R105" s="119">
        <f t="shared" si="35"/>
        <v>0.71369194756915422</v>
      </c>
      <c r="S105" s="120">
        <f>R105*(Pesos!$C$9)</f>
        <v>5.7095355805532337</v>
      </c>
      <c r="T105" s="17"/>
      <c r="U105" s="33" t="s">
        <v>189</v>
      </c>
      <c r="V105" s="18">
        <v>5436</v>
      </c>
      <c r="W105" s="18">
        <v>1695</v>
      </c>
      <c r="X105" s="18">
        <v>4640</v>
      </c>
      <c r="Y105" s="32">
        <f t="shared" si="32"/>
        <v>10.749771689497718</v>
      </c>
      <c r="Z105" s="119">
        <f t="shared" si="36"/>
        <v>0.43778707577870779</v>
      </c>
      <c r="AA105" s="120">
        <f>Z105*(Pesos!$C$10)</f>
        <v>2.6267224546722465</v>
      </c>
      <c r="AB105" s="17"/>
      <c r="AC105" s="33" t="s">
        <v>189</v>
      </c>
      <c r="AD105" s="18">
        <v>0</v>
      </c>
      <c r="AE105" s="119">
        <f t="shared" si="37"/>
        <v>0</v>
      </c>
      <c r="AF105" s="120">
        <f>AE105*(Pesos!$C$11)</f>
        <v>0</v>
      </c>
      <c r="AG105" s="17"/>
      <c r="AH105" s="33" t="s">
        <v>189</v>
      </c>
      <c r="AI105" s="18">
        <v>2</v>
      </c>
      <c r="AJ105" s="119">
        <f t="shared" si="38"/>
        <v>0.19716407832545579</v>
      </c>
      <c r="AK105" s="120">
        <f>AJ105*(Pesos!$C$12)</f>
        <v>3.9432815665091159</v>
      </c>
      <c r="AL105" s="17"/>
      <c r="AM105" s="33" t="s">
        <v>189</v>
      </c>
      <c r="AN105" s="18">
        <v>22</v>
      </c>
      <c r="AO105" s="119">
        <f t="shared" si="39"/>
        <v>0.38540916726661867</v>
      </c>
      <c r="AP105" s="120">
        <f>AO105*(Pesos!$C$13)</f>
        <v>8.8644108471322287</v>
      </c>
      <c r="AQ105" s="17"/>
      <c r="AR105" s="33" t="s">
        <v>189</v>
      </c>
      <c r="AS105" s="18">
        <v>132</v>
      </c>
      <c r="AT105" s="119">
        <f t="shared" si="40"/>
        <v>0.52507969375800345</v>
      </c>
      <c r="AU105" s="120">
        <f>AT105*(Pesos!$C$14)</f>
        <v>13.126992343950086</v>
      </c>
      <c r="AV105" s="17"/>
      <c r="AW105" s="33" t="s">
        <v>189</v>
      </c>
      <c r="AX105" s="18">
        <v>25</v>
      </c>
      <c r="AY105" s="119">
        <f t="shared" si="41"/>
        <v>0.48172099775636795</v>
      </c>
      <c r="AZ105" s="120">
        <f>AY105*(Pesos!$C$15)</f>
        <v>8.1892569618582556</v>
      </c>
      <c r="BA105" s="17"/>
      <c r="BB105" s="33" t="s">
        <v>189</v>
      </c>
      <c r="BC105" s="18">
        <v>11</v>
      </c>
      <c r="BD105" s="119">
        <f t="shared" si="30"/>
        <v>0.88582460011031439</v>
      </c>
      <c r="BE105" s="120">
        <f>BD105*(Pesos!$C$16)</f>
        <v>28.34638720353006</v>
      </c>
    </row>
    <row r="106" spans="1:57" x14ac:dyDescent="0.25">
      <c r="A106" s="99">
        <v>104</v>
      </c>
      <c r="B106" s="19" t="s">
        <v>51</v>
      </c>
      <c r="C106" s="33" t="s">
        <v>190</v>
      </c>
      <c r="D106" s="18">
        <v>6578</v>
      </c>
      <c r="E106" s="119">
        <f t="shared" si="33"/>
        <v>0.37148474684839372</v>
      </c>
      <c r="F106" s="120">
        <f>E106*(Pesos!$C$7)</f>
        <v>1.8574237342419686</v>
      </c>
      <c r="G106" s="19" t="s">
        <v>51</v>
      </c>
      <c r="H106" s="33" t="s">
        <v>190</v>
      </c>
      <c r="I106" s="31">
        <f>'DDemog IBGE 2020'!E104</f>
        <v>0.71772236206262374</v>
      </c>
      <c r="J106" s="119">
        <f t="shared" si="34"/>
        <v>-8.7720619833577596E-2</v>
      </c>
      <c r="K106" s="120">
        <f>J106*(Pesos!$C$8)</f>
        <v>-1.6886219317963687</v>
      </c>
      <c r="L106" s="19" t="s">
        <v>51</v>
      </c>
      <c r="M106" s="33" t="s">
        <v>190</v>
      </c>
      <c r="N106" s="33">
        <v>328</v>
      </c>
      <c r="O106" s="33">
        <v>169</v>
      </c>
      <c r="P106" s="33">
        <v>655</v>
      </c>
      <c r="Q106" s="32">
        <f t="shared" si="31"/>
        <v>1.0520547945205478</v>
      </c>
      <c r="R106" s="119">
        <f t="shared" si="35"/>
        <v>0.12972122492894694</v>
      </c>
      <c r="S106" s="120">
        <f>R106*(Pesos!$C$9)</f>
        <v>1.0377697994315755</v>
      </c>
      <c r="T106" s="19" t="s">
        <v>51</v>
      </c>
      <c r="U106" s="33" t="s">
        <v>190</v>
      </c>
      <c r="V106" s="18">
        <v>4533</v>
      </c>
      <c r="W106" s="18">
        <v>226</v>
      </c>
      <c r="X106" s="18">
        <v>3294</v>
      </c>
      <c r="Y106" s="32">
        <f t="shared" si="32"/>
        <v>7.3543378995433786</v>
      </c>
      <c r="Z106" s="119">
        <f t="shared" si="36"/>
        <v>0.29950720595072067</v>
      </c>
      <c r="AA106" s="120">
        <f>Z106*(Pesos!$C$10)</f>
        <v>1.797043235704324</v>
      </c>
      <c r="AB106" s="19" t="s">
        <v>51</v>
      </c>
      <c r="AC106" s="33" t="s">
        <v>190</v>
      </c>
      <c r="AD106" s="18">
        <v>0</v>
      </c>
      <c r="AE106" s="119">
        <f t="shared" si="37"/>
        <v>0</v>
      </c>
      <c r="AF106" s="120">
        <f>AE106*(Pesos!$C$11)</f>
        <v>0</v>
      </c>
      <c r="AG106" s="19" t="s">
        <v>51</v>
      </c>
      <c r="AH106" s="33" t="s">
        <v>190</v>
      </c>
      <c r="AI106" s="18">
        <v>12</v>
      </c>
      <c r="AJ106" s="119">
        <f t="shared" si="38"/>
        <v>1.1829844699527348</v>
      </c>
      <c r="AK106" s="120">
        <f>AJ106*(Pesos!$C$12)</f>
        <v>23.659689399054695</v>
      </c>
      <c r="AL106" s="19" t="s">
        <v>51</v>
      </c>
      <c r="AM106" s="33" t="s">
        <v>190</v>
      </c>
      <c r="AN106" s="18">
        <v>31</v>
      </c>
      <c r="AO106" s="119">
        <f t="shared" si="39"/>
        <v>0.54307655387568987</v>
      </c>
      <c r="AP106" s="120">
        <f>AO106*(Pesos!$C$13)</f>
        <v>12.490760739140867</v>
      </c>
      <c r="AQ106" s="19" t="s">
        <v>51</v>
      </c>
      <c r="AR106" s="33" t="s">
        <v>190</v>
      </c>
      <c r="AS106" s="18">
        <v>89</v>
      </c>
      <c r="AT106" s="119">
        <f t="shared" si="40"/>
        <v>0.35403100563986595</v>
      </c>
      <c r="AU106" s="120">
        <f>AT106*(Pesos!$C$14)</f>
        <v>8.8507751409966495</v>
      </c>
      <c r="AV106" s="19" t="s">
        <v>51</v>
      </c>
      <c r="AW106" s="33" t="s">
        <v>190</v>
      </c>
      <c r="AX106" s="18">
        <v>25</v>
      </c>
      <c r="AY106" s="119">
        <f t="shared" si="41"/>
        <v>0.48172099775636795</v>
      </c>
      <c r="AZ106" s="120">
        <f>AY106*(Pesos!$C$15)</f>
        <v>8.1892569618582556</v>
      </c>
      <c r="BA106" s="19" t="s">
        <v>51</v>
      </c>
      <c r="BB106" s="33" t="s">
        <v>190</v>
      </c>
      <c r="BC106" s="18">
        <v>11</v>
      </c>
      <c r="BD106" s="119">
        <f t="shared" si="30"/>
        <v>0.88582460011031439</v>
      </c>
      <c r="BE106" s="120">
        <f>BD106*(Pesos!$C$16)</f>
        <v>28.34638720353006</v>
      </c>
    </row>
    <row r="107" spans="1:57" x14ac:dyDescent="0.25">
      <c r="A107" s="99">
        <v>105</v>
      </c>
      <c r="B107" s="19"/>
      <c r="C107" s="33" t="s">
        <v>191</v>
      </c>
      <c r="D107" s="18">
        <v>16657</v>
      </c>
      <c r="E107" s="119">
        <f t="shared" si="33"/>
        <v>0.94068431563601318</v>
      </c>
      <c r="F107" s="120">
        <f>E107*(Pesos!$C$7)</f>
        <v>4.7034215781800661</v>
      </c>
      <c r="G107" s="19"/>
      <c r="H107" s="33" t="s">
        <v>191</v>
      </c>
      <c r="I107" s="31">
        <f>'DDemog IBGE 2020'!E105</f>
        <v>1.7952001760666942</v>
      </c>
      <c r="J107" s="119">
        <f t="shared" si="34"/>
        <v>-0.21941084811312836</v>
      </c>
      <c r="K107" s="120">
        <f>J107*(Pesos!$C$8)</f>
        <v>-4.2236588261777213</v>
      </c>
      <c r="L107" s="19"/>
      <c r="M107" s="33" t="s">
        <v>191</v>
      </c>
      <c r="N107" s="33">
        <v>1145</v>
      </c>
      <c r="O107" s="33">
        <v>834</v>
      </c>
      <c r="P107" s="33">
        <v>980</v>
      </c>
      <c r="Q107" s="32">
        <f t="shared" si="31"/>
        <v>2.7022831050228313</v>
      </c>
      <c r="R107" s="119">
        <f t="shared" si="35"/>
        <v>0.33319887549023786</v>
      </c>
      <c r="S107" s="120">
        <f>R107*(Pesos!$C$9)</f>
        <v>2.6655910039219028</v>
      </c>
      <c r="T107" s="19"/>
      <c r="U107" s="33" t="s">
        <v>191</v>
      </c>
      <c r="V107" s="18">
        <v>8874</v>
      </c>
      <c r="W107" s="18">
        <v>916</v>
      </c>
      <c r="X107" s="18">
        <v>6809</v>
      </c>
      <c r="Y107" s="32">
        <f t="shared" si="32"/>
        <v>15.15890410958904</v>
      </c>
      <c r="Z107" s="119">
        <f t="shared" si="36"/>
        <v>0.61735006973500717</v>
      </c>
      <c r="AA107" s="120">
        <f>Z107*(Pesos!$C$10)</f>
        <v>3.704100418410043</v>
      </c>
      <c r="AB107" s="19"/>
      <c r="AC107" s="33" t="s">
        <v>191</v>
      </c>
      <c r="AD107" s="18">
        <v>0</v>
      </c>
      <c r="AE107" s="119">
        <f t="shared" si="37"/>
        <v>0</v>
      </c>
      <c r="AF107" s="120">
        <f>AE107*(Pesos!$C$11)</f>
        <v>0</v>
      </c>
      <c r="AG107" s="19"/>
      <c r="AH107" s="33" t="s">
        <v>191</v>
      </c>
      <c r="AI107" s="18">
        <v>20</v>
      </c>
      <c r="AJ107" s="119">
        <f t="shared" si="38"/>
        <v>1.9716407832545577</v>
      </c>
      <c r="AK107" s="120">
        <f>AJ107*(Pesos!$C$12)</f>
        <v>39.432815665091155</v>
      </c>
      <c r="AL107" s="19"/>
      <c r="AM107" s="33" t="s">
        <v>191</v>
      </c>
      <c r="AN107" s="18">
        <v>75</v>
      </c>
      <c r="AO107" s="119">
        <f t="shared" si="39"/>
        <v>1.3138948884089272</v>
      </c>
      <c r="AP107" s="120">
        <f>AO107*(Pesos!$C$13)</f>
        <v>30.219582433405325</v>
      </c>
      <c r="AQ107" s="19"/>
      <c r="AR107" s="33" t="s">
        <v>191</v>
      </c>
      <c r="AS107" s="18">
        <v>252</v>
      </c>
      <c r="AT107" s="119">
        <f t="shared" si="40"/>
        <v>1.0024248699016429</v>
      </c>
      <c r="AU107" s="120">
        <f>AT107*(Pesos!$C$14)</f>
        <v>25.060621747541074</v>
      </c>
      <c r="AV107" s="19"/>
      <c r="AW107" s="33" t="s">
        <v>191</v>
      </c>
      <c r="AX107" s="18">
        <v>55</v>
      </c>
      <c r="AY107" s="119">
        <f t="shared" si="41"/>
        <v>1.0597861950640095</v>
      </c>
      <c r="AZ107" s="120">
        <f>AY107*(Pesos!$C$15)</f>
        <v>18.016365316088162</v>
      </c>
      <c r="BA107" s="19"/>
      <c r="BB107" s="33" t="s">
        <v>191</v>
      </c>
      <c r="BC107" s="18">
        <v>13</v>
      </c>
      <c r="BD107" s="119">
        <f t="shared" si="30"/>
        <v>1.0468836183121897</v>
      </c>
      <c r="BE107" s="120">
        <f>BD107*(Pesos!$C$16)</f>
        <v>33.50027578599007</v>
      </c>
    </row>
    <row r="108" spans="1:57" x14ac:dyDescent="0.25">
      <c r="A108" s="99">
        <v>106</v>
      </c>
      <c r="B108" s="24" t="s">
        <v>52</v>
      </c>
      <c r="C108" s="33" t="s">
        <v>89</v>
      </c>
      <c r="D108" s="18">
        <v>122903</v>
      </c>
      <c r="E108" s="119">
        <f t="shared" si="33"/>
        <v>6.9408011313329485</v>
      </c>
      <c r="F108" s="120">
        <f>E108*(Pesos!$C$7)</f>
        <v>34.704005656664741</v>
      </c>
      <c r="G108" s="24" t="s">
        <v>52</v>
      </c>
      <c r="H108" s="33" t="s">
        <v>89</v>
      </c>
      <c r="I108" s="31">
        <f>('DDemog IBGE 2020'!E106)/4</f>
        <v>46.945708230650702</v>
      </c>
      <c r="J108" s="119">
        <f t="shared" si="34"/>
        <v>-5.7377432308004996</v>
      </c>
      <c r="K108" s="120">
        <f>J108*(Pesos!$C$8)</f>
        <v>-110.45155719290962</v>
      </c>
      <c r="L108" s="24" t="s">
        <v>52</v>
      </c>
      <c r="M108" s="33" t="s">
        <v>89</v>
      </c>
      <c r="N108" s="33">
        <v>46676</v>
      </c>
      <c r="O108" s="33">
        <v>11145</v>
      </c>
      <c r="P108" s="33">
        <v>6003</v>
      </c>
      <c r="Q108" s="32">
        <f t="shared" si="31"/>
        <v>58.286757990867585</v>
      </c>
      <c r="R108" s="119">
        <f t="shared" si="35"/>
        <v>7.186916197799575</v>
      </c>
      <c r="S108" s="120">
        <f>R108*(Pesos!$C$9)</f>
        <v>57.4953295823966</v>
      </c>
      <c r="T108" s="24" t="s">
        <v>52</v>
      </c>
      <c r="U108" s="33" t="s">
        <v>89</v>
      </c>
      <c r="V108" s="18">
        <v>104826</v>
      </c>
      <c r="W108" s="18">
        <v>8219</v>
      </c>
      <c r="X108" s="18">
        <v>88292</v>
      </c>
      <c r="Y108" s="32">
        <f t="shared" si="32"/>
        <v>183.86940639269406</v>
      </c>
      <c r="Z108" s="119">
        <f t="shared" si="36"/>
        <v>7.4881264528126481</v>
      </c>
      <c r="AA108" s="120">
        <f>Z108*(Pesos!$C$10)</f>
        <v>44.92875871687589</v>
      </c>
      <c r="AB108" s="24" t="s">
        <v>52</v>
      </c>
      <c r="AC108" s="33" t="s">
        <v>89</v>
      </c>
      <c r="AD108" s="18">
        <v>0</v>
      </c>
      <c r="AE108" s="119">
        <f t="shared" si="37"/>
        <v>0</v>
      </c>
      <c r="AF108" s="120">
        <f>AE108*(Pesos!$C$11)</f>
        <v>0</v>
      </c>
      <c r="AG108" s="24" t="s">
        <v>52</v>
      </c>
      <c r="AH108" s="33" t="s">
        <v>89</v>
      </c>
      <c r="AI108" s="18">
        <v>44</v>
      </c>
      <c r="AJ108" s="119">
        <f t="shared" si="38"/>
        <v>4.3376097231600266</v>
      </c>
      <c r="AK108" s="120">
        <f>AJ108*(Pesos!$C$12)</f>
        <v>86.752194463200539</v>
      </c>
      <c r="AL108" s="24" t="s">
        <v>52</v>
      </c>
      <c r="AM108" s="33" t="s">
        <v>89</v>
      </c>
      <c r="AN108" s="18">
        <v>357</v>
      </c>
      <c r="AO108" s="119">
        <f t="shared" si="39"/>
        <v>6.2541396688264941</v>
      </c>
      <c r="AP108" s="120">
        <f>AO108*(Pesos!$C$13)</f>
        <v>143.84521238300937</v>
      </c>
      <c r="AQ108" s="24" t="s">
        <v>52</v>
      </c>
      <c r="AR108" s="33" t="s">
        <v>89</v>
      </c>
      <c r="AS108" s="18">
        <v>1601</v>
      </c>
      <c r="AT108" s="119">
        <f t="shared" si="40"/>
        <v>6.3685802250497234</v>
      </c>
      <c r="AU108" s="120">
        <f>AT108*(Pesos!$C$14)</f>
        <v>159.2145056262431</v>
      </c>
      <c r="AV108" s="24" t="s">
        <v>52</v>
      </c>
      <c r="AW108" s="33" t="s">
        <v>89</v>
      </c>
      <c r="AX108" s="18">
        <v>281</v>
      </c>
      <c r="AY108" s="119">
        <f t="shared" si="41"/>
        <v>5.4145440147815762</v>
      </c>
      <c r="AZ108" s="120">
        <f>AY108*(Pesos!$C$15)</f>
        <v>92.047248251286788</v>
      </c>
      <c r="BA108" s="24" t="s">
        <v>52</v>
      </c>
      <c r="BB108" s="150" t="s">
        <v>89</v>
      </c>
      <c r="BC108" s="149">
        <v>27</v>
      </c>
      <c r="BD108" s="119">
        <f t="shared" si="30"/>
        <v>2.1742967457253171</v>
      </c>
      <c r="BE108" s="120">
        <f>BD108*(Pesos!$C$16)</f>
        <v>69.577495863210146</v>
      </c>
    </row>
    <row r="109" spans="1:57" x14ac:dyDescent="0.25">
      <c r="A109" s="99">
        <v>107</v>
      </c>
      <c r="B109" s="19" t="s">
        <v>53</v>
      </c>
      <c r="C109" s="33" t="s">
        <v>192</v>
      </c>
      <c r="D109" s="18">
        <v>52227</v>
      </c>
      <c r="E109" s="119">
        <f t="shared" si="33"/>
        <v>2.9494578707283461</v>
      </c>
      <c r="F109" s="120">
        <f>E109*(Pesos!$C$7)</f>
        <v>14.74728935364173</v>
      </c>
      <c r="G109" s="19" t="s">
        <v>53</v>
      </c>
      <c r="H109" s="33" t="s">
        <v>192</v>
      </c>
      <c r="I109" s="31">
        <f>'DDemog IBGE 2020'!E107</f>
        <v>11.368095888984307</v>
      </c>
      <c r="J109" s="119">
        <f t="shared" si="34"/>
        <v>-1.3894180680721748</v>
      </c>
      <c r="K109" s="120">
        <f>J109*(Pesos!$C$8)</f>
        <v>-26.746297810389365</v>
      </c>
      <c r="L109" s="19" t="s">
        <v>53</v>
      </c>
      <c r="M109" s="33" t="s">
        <v>192</v>
      </c>
      <c r="N109" s="33">
        <v>4089</v>
      </c>
      <c r="O109" s="33">
        <v>4918</v>
      </c>
      <c r="P109" s="33">
        <v>2071</v>
      </c>
      <c r="Q109" s="32">
        <f t="shared" si="31"/>
        <v>10.116894977168949</v>
      </c>
      <c r="R109" s="119">
        <f t="shared" si="35"/>
        <v>1.2474407376413836</v>
      </c>
      <c r="S109" s="120">
        <f>R109*(Pesos!$C$9)</f>
        <v>9.9795259011310691</v>
      </c>
      <c r="T109" s="19" t="s">
        <v>53</v>
      </c>
      <c r="U109" s="33" t="s">
        <v>192</v>
      </c>
      <c r="V109" s="18">
        <v>33475</v>
      </c>
      <c r="W109" s="18">
        <v>6573</v>
      </c>
      <c r="X109" s="18">
        <v>22642</v>
      </c>
      <c r="Y109" s="32">
        <f t="shared" si="32"/>
        <v>57.25114155251142</v>
      </c>
      <c r="Z109" s="119">
        <f t="shared" si="36"/>
        <v>2.3315667131566724</v>
      </c>
      <c r="AA109" s="120">
        <f>Z109*(Pesos!$C$10)</f>
        <v>13.989400278940035</v>
      </c>
      <c r="AB109" s="19" t="s">
        <v>53</v>
      </c>
      <c r="AC109" s="33" t="s">
        <v>192</v>
      </c>
      <c r="AD109" s="18">
        <v>0</v>
      </c>
      <c r="AE109" s="119">
        <f t="shared" si="37"/>
        <v>0</v>
      </c>
      <c r="AF109" s="120">
        <f>AE109*(Pesos!$C$11)</f>
        <v>0</v>
      </c>
      <c r="AG109" s="19" t="s">
        <v>53</v>
      </c>
      <c r="AH109" s="33" t="s">
        <v>192</v>
      </c>
      <c r="AI109" s="18">
        <v>18</v>
      </c>
      <c r="AJ109" s="119">
        <f t="shared" si="38"/>
        <v>1.7744767049291019</v>
      </c>
      <c r="AK109" s="120">
        <f>AJ109*(Pesos!$C$12)</f>
        <v>35.489534098582041</v>
      </c>
      <c r="AL109" s="19" t="s">
        <v>53</v>
      </c>
      <c r="AM109" s="33" t="s">
        <v>192</v>
      </c>
      <c r="AN109" s="18">
        <v>142</v>
      </c>
      <c r="AO109" s="119">
        <f t="shared" si="39"/>
        <v>2.4876409887209023</v>
      </c>
      <c r="AP109" s="120">
        <f>AO109*(Pesos!$C$13)</f>
        <v>57.215742740580751</v>
      </c>
      <c r="AQ109" s="19" t="s">
        <v>53</v>
      </c>
      <c r="AR109" s="33" t="s">
        <v>192</v>
      </c>
      <c r="AS109" s="18">
        <v>647</v>
      </c>
      <c r="AT109" s="119">
        <f t="shared" si="40"/>
        <v>2.5736860747077897</v>
      </c>
      <c r="AU109" s="120">
        <f>AT109*(Pesos!$C$14)</f>
        <v>64.342151867694739</v>
      </c>
      <c r="AV109" s="19" t="s">
        <v>53</v>
      </c>
      <c r="AW109" s="33" t="s">
        <v>192</v>
      </c>
      <c r="AX109" s="18">
        <v>158</v>
      </c>
      <c r="AY109" s="119">
        <f t="shared" si="41"/>
        <v>3.0444767058202458</v>
      </c>
      <c r="AZ109" s="120">
        <f>AY109*(Pesos!$C$15)</f>
        <v>51.756103998944177</v>
      </c>
      <c r="BA109" s="19" t="s">
        <v>53</v>
      </c>
      <c r="BB109" s="33" t="s">
        <v>192</v>
      </c>
      <c r="BC109" s="18">
        <v>17</v>
      </c>
      <c r="BD109" s="119">
        <f t="shared" si="30"/>
        <v>1.3690016547159405</v>
      </c>
      <c r="BE109" s="120">
        <f>BD109*(Pesos!$C$16)</f>
        <v>43.808052950910096</v>
      </c>
    </row>
    <row r="110" spans="1:57" x14ac:dyDescent="0.25">
      <c r="A110" s="99">
        <v>108</v>
      </c>
      <c r="B110" s="19"/>
      <c r="C110" s="33" t="s">
        <v>193</v>
      </c>
      <c r="D110" s="18">
        <v>2842</v>
      </c>
      <c r="E110" s="119">
        <f t="shared" si="33"/>
        <v>0.16049857867788611</v>
      </c>
      <c r="F110" s="120">
        <f>E110*(Pesos!$C$7)</f>
        <v>0.80249289338943053</v>
      </c>
      <c r="G110" s="19"/>
      <c r="H110" s="33" t="s">
        <v>193</v>
      </c>
      <c r="I110" s="31">
        <f>'DDemog IBGE 2020'!E108</f>
        <v>1.5163519539875026</v>
      </c>
      <c r="J110" s="119">
        <f t="shared" si="34"/>
        <v>-0.18532978811942635</v>
      </c>
      <c r="K110" s="120">
        <f>J110*(Pesos!$C$8)</f>
        <v>-3.5675984212989573</v>
      </c>
      <c r="L110" s="19"/>
      <c r="M110" s="33" t="s">
        <v>193</v>
      </c>
      <c r="N110" s="33">
        <v>136</v>
      </c>
      <c r="O110" s="33">
        <v>2167</v>
      </c>
      <c r="P110" s="33">
        <v>66</v>
      </c>
      <c r="Q110" s="32">
        <f t="shared" si="31"/>
        <v>2.1634703196347034</v>
      </c>
      <c r="R110" s="119">
        <f t="shared" si="35"/>
        <v>0.26676178980614179</v>
      </c>
      <c r="S110" s="120">
        <f>R110*(Pesos!$C$9)</f>
        <v>2.1340943184491343</v>
      </c>
      <c r="T110" s="19"/>
      <c r="U110" s="33" t="s">
        <v>193</v>
      </c>
      <c r="V110" s="18">
        <v>2512</v>
      </c>
      <c r="W110" s="18">
        <v>628</v>
      </c>
      <c r="X110" s="18">
        <v>2397</v>
      </c>
      <c r="Y110" s="32">
        <f t="shared" si="32"/>
        <v>5.0566210045662103</v>
      </c>
      <c r="Z110" s="119">
        <f t="shared" si="36"/>
        <v>0.20593212459321256</v>
      </c>
      <c r="AA110" s="120">
        <f>Z110*(Pesos!$C$10)</f>
        <v>1.2355927475592754</v>
      </c>
      <c r="AB110" s="19"/>
      <c r="AC110" s="33" t="s">
        <v>193</v>
      </c>
      <c r="AD110" s="18">
        <v>0</v>
      </c>
      <c r="AE110" s="119">
        <f t="shared" si="37"/>
        <v>0</v>
      </c>
      <c r="AF110" s="120">
        <f>AE110*(Pesos!$C$11)</f>
        <v>0</v>
      </c>
      <c r="AG110" s="19"/>
      <c r="AH110" s="33" t="s">
        <v>193</v>
      </c>
      <c r="AI110" s="18">
        <v>1</v>
      </c>
      <c r="AJ110" s="119">
        <f t="shared" si="38"/>
        <v>9.8582039162727897E-2</v>
      </c>
      <c r="AK110" s="120">
        <f>AJ110*(Pesos!$C$12)</f>
        <v>1.9716407832545579</v>
      </c>
      <c r="AL110" s="19"/>
      <c r="AM110" s="33" t="s">
        <v>193</v>
      </c>
      <c r="AN110" s="18">
        <v>10</v>
      </c>
      <c r="AO110" s="119">
        <f t="shared" si="39"/>
        <v>0.1751859851211903</v>
      </c>
      <c r="AP110" s="120">
        <f>AO110*(Pesos!$C$13)</f>
        <v>4.029277657787377</v>
      </c>
      <c r="AQ110" s="19"/>
      <c r="AR110" s="33" t="s">
        <v>193</v>
      </c>
      <c r="AS110" s="18">
        <v>60</v>
      </c>
      <c r="AT110" s="119">
        <f t="shared" si="40"/>
        <v>0.23867258807181974</v>
      </c>
      <c r="AU110" s="120">
        <f>AT110*(Pesos!$C$14)</f>
        <v>5.9668147017954931</v>
      </c>
      <c r="AV110" s="19"/>
      <c r="AW110" s="33" t="s">
        <v>193</v>
      </c>
      <c r="AX110" s="18">
        <v>13</v>
      </c>
      <c r="AY110" s="119">
        <f t="shared" si="41"/>
        <v>0.25049491883331132</v>
      </c>
      <c r="AZ110" s="120">
        <f>AY110*(Pesos!$C$15)</f>
        <v>4.2584136201662925</v>
      </c>
      <c r="BA110" s="19"/>
      <c r="BB110" s="33" t="s">
        <v>193</v>
      </c>
      <c r="BC110" s="18">
        <v>11</v>
      </c>
      <c r="BD110" s="119">
        <f t="shared" si="30"/>
        <v>0.88582460011031439</v>
      </c>
      <c r="BE110" s="120">
        <f>BD110*(Pesos!$C$16)</f>
        <v>28.34638720353006</v>
      </c>
    </row>
    <row r="111" spans="1:57" x14ac:dyDescent="0.25">
      <c r="A111" s="99">
        <v>109</v>
      </c>
      <c r="B111" s="19" t="s">
        <v>54</v>
      </c>
      <c r="C111" s="33" t="s">
        <v>194</v>
      </c>
      <c r="D111" s="18">
        <v>12471</v>
      </c>
      <c r="E111" s="119">
        <f t="shared" si="33"/>
        <v>0.70428493127794434</v>
      </c>
      <c r="F111" s="120">
        <f>E111*(Pesos!$C$7)</f>
        <v>3.5214246563897218</v>
      </c>
      <c r="G111" s="19" t="s">
        <v>54</v>
      </c>
      <c r="H111" s="33" t="s">
        <v>194</v>
      </c>
      <c r="I111" s="31">
        <f>'DDemog IBGE 2020'!E109</f>
        <v>10.337658631008829</v>
      </c>
      <c r="J111" s="119">
        <f t="shared" si="34"/>
        <v>-1.2634771753996206</v>
      </c>
      <c r="K111" s="120">
        <f>J111*(Pesos!$C$8)</f>
        <v>-24.321935626442695</v>
      </c>
      <c r="L111" s="19" t="s">
        <v>54</v>
      </c>
      <c r="M111" s="33" t="s">
        <v>194</v>
      </c>
      <c r="N111" s="33">
        <v>1218</v>
      </c>
      <c r="O111" s="33">
        <v>9549</v>
      </c>
      <c r="P111" s="33">
        <v>435</v>
      </c>
      <c r="Q111" s="32">
        <f t="shared" si="31"/>
        <v>10.230136986301369</v>
      </c>
      <c r="R111" s="119">
        <f t="shared" si="35"/>
        <v>1.2614037861580414</v>
      </c>
      <c r="S111" s="120">
        <f>R111*(Pesos!$C$9)</f>
        <v>10.091230289264331</v>
      </c>
      <c r="T111" s="19" t="s">
        <v>54</v>
      </c>
      <c r="U111" s="33" t="s">
        <v>194</v>
      </c>
      <c r="V111" s="18">
        <v>8776</v>
      </c>
      <c r="W111" s="18">
        <v>3986</v>
      </c>
      <c r="X111" s="18">
        <v>8206</v>
      </c>
      <c r="Y111" s="32">
        <f t="shared" si="32"/>
        <v>19.148858447488582</v>
      </c>
      <c r="Z111" s="119">
        <f t="shared" si="36"/>
        <v>0.77984193398419355</v>
      </c>
      <c r="AA111" s="120">
        <f>Z111*(Pesos!$C$10)</f>
        <v>4.6790516039051617</v>
      </c>
      <c r="AB111" s="19" t="s">
        <v>54</v>
      </c>
      <c r="AC111" s="33" t="s">
        <v>194</v>
      </c>
      <c r="AD111" s="18">
        <v>0</v>
      </c>
      <c r="AE111" s="119">
        <f t="shared" si="37"/>
        <v>0</v>
      </c>
      <c r="AF111" s="120">
        <f>AE111*(Pesos!$C$11)</f>
        <v>0</v>
      </c>
      <c r="AG111" s="19" t="s">
        <v>54</v>
      </c>
      <c r="AH111" s="33" t="s">
        <v>194</v>
      </c>
      <c r="AI111" s="18">
        <v>7</v>
      </c>
      <c r="AJ111" s="119">
        <f t="shared" si="38"/>
        <v>0.69007427413909528</v>
      </c>
      <c r="AK111" s="120">
        <f>AJ111*(Pesos!$C$12)</f>
        <v>13.801485482781906</v>
      </c>
      <c r="AL111" s="19" t="s">
        <v>54</v>
      </c>
      <c r="AM111" s="33" t="s">
        <v>194</v>
      </c>
      <c r="AN111" s="18">
        <v>39</v>
      </c>
      <c r="AO111" s="119">
        <f t="shared" si="39"/>
        <v>0.68322534197264229</v>
      </c>
      <c r="AP111" s="120">
        <f>AO111*(Pesos!$C$13)</f>
        <v>15.714182865370773</v>
      </c>
      <c r="AQ111" s="19" t="s">
        <v>54</v>
      </c>
      <c r="AR111" s="33" t="s">
        <v>194</v>
      </c>
      <c r="AS111" s="18">
        <v>228</v>
      </c>
      <c r="AT111" s="119">
        <f t="shared" si="40"/>
        <v>0.90695583467291507</v>
      </c>
      <c r="AU111" s="120">
        <f>AT111*(Pesos!$C$14)</f>
        <v>22.673895866822878</v>
      </c>
      <c r="AV111" s="19" t="s">
        <v>54</v>
      </c>
      <c r="AW111" s="33" t="s">
        <v>194</v>
      </c>
      <c r="AX111" s="18">
        <v>37</v>
      </c>
      <c r="AY111" s="119">
        <f t="shared" si="41"/>
        <v>0.71294707667942459</v>
      </c>
      <c r="AZ111" s="120">
        <f>AY111*(Pesos!$C$15)</f>
        <v>12.120100303550219</v>
      </c>
      <c r="BA111" s="19" t="s">
        <v>54</v>
      </c>
      <c r="BB111" s="33" t="s">
        <v>194</v>
      </c>
      <c r="BC111" s="18">
        <v>11</v>
      </c>
      <c r="BD111" s="119">
        <f t="shared" si="30"/>
        <v>0.88582460011031439</v>
      </c>
      <c r="BE111" s="120">
        <f>BD111*(Pesos!$C$16)</f>
        <v>28.34638720353006</v>
      </c>
    </row>
    <row r="112" spans="1:57" x14ac:dyDescent="0.25">
      <c r="A112" s="99">
        <v>110</v>
      </c>
      <c r="B112" s="19"/>
      <c r="C112" s="33" t="s">
        <v>195</v>
      </c>
      <c r="D112" s="18">
        <v>3203</v>
      </c>
      <c r="E112" s="119">
        <f t="shared" si="33"/>
        <v>0.18088562544168518</v>
      </c>
      <c r="F112" s="120">
        <f>E112*(Pesos!$C$7)</f>
        <v>0.90442812720842591</v>
      </c>
      <c r="G112" s="19"/>
      <c r="H112" s="33" t="s">
        <v>195</v>
      </c>
      <c r="I112" s="31">
        <f>'DDemog IBGE 2020'!E110</f>
        <v>3.8723515000314097</v>
      </c>
      <c r="J112" s="119">
        <f t="shared" si="34"/>
        <v>-0.4732819983761361</v>
      </c>
      <c r="K112" s="120">
        <f>J112*(Pesos!$C$8)</f>
        <v>-9.1106784687406197</v>
      </c>
      <c r="L112" s="19"/>
      <c r="M112" s="33" t="s">
        <v>195</v>
      </c>
      <c r="N112" s="33">
        <v>134</v>
      </c>
      <c r="O112" s="33">
        <v>2658</v>
      </c>
      <c r="P112" s="33">
        <v>81</v>
      </c>
      <c r="Q112" s="32">
        <f t="shared" si="31"/>
        <v>2.623744292237443</v>
      </c>
      <c r="R112" s="119">
        <f t="shared" si="35"/>
        <v>0.32351482571255608</v>
      </c>
      <c r="S112" s="120">
        <f>R112*(Pesos!$C$9)</f>
        <v>2.5881186057004486</v>
      </c>
      <c r="T112" s="19"/>
      <c r="U112" s="33" t="s">
        <v>195</v>
      </c>
      <c r="V112" s="18">
        <v>2107</v>
      </c>
      <c r="W112" s="18">
        <v>639</v>
      </c>
      <c r="X112" s="18">
        <v>2381</v>
      </c>
      <c r="Y112" s="32">
        <f t="shared" si="32"/>
        <v>4.6821917808219178</v>
      </c>
      <c r="Z112" s="119">
        <f t="shared" si="36"/>
        <v>0.19068340306834036</v>
      </c>
      <c r="AA112" s="120">
        <f>Z112*(Pesos!$C$10)</f>
        <v>1.1441004184100421</v>
      </c>
      <c r="AB112" s="19"/>
      <c r="AC112" s="33" t="s">
        <v>195</v>
      </c>
      <c r="AD112" s="18">
        <v>0</v>
      </c>
      <c r="AE112" s="119">
        <f t="shared" si="37"/>
        <v>0</v>
      </c>
      <c r="AF112" s="120">
        <f>AE112*(Pesos!$C$11)</f>
        <v>0</v>
      </c>
      <c r="AG112" s="19"/>
      <c r="AH112" s="33" t="s">
        <v>195</v>
      </c>
      <c r="AI112" s="18">
        <v>2</v>
      </c>
      <c r="AJ112" s="119">
        <f t="shared" si="38"/>
        <v>0.19716407832545579</v>
      </c>
      <c r="AK112" s="120">
        <f>AJ112*(Pesos!$C$12)</f>
        <v>3.9432815665091159</v>
      </c>
      <c r="AL112" s="19"/>
      <c r="AM112" s="33" t="s">
        <v>195</v>
      </c>
      <c r="AN112" s="18">
        <v>24</v>
      </c>
      <c r="AO112" s="119">
        <f t="shared" si="39"/>
        <v>0.42044636429085669</v>
      </c>
      <c r="AP112" s="120">
        <f>AO112*(Pesos!$C$13)</f>
        <v>9.6702663786897034</v>
      </c>
      <c r="AQ112" s="19"/>
      <c r="AR112" s="33" t="s">
        <v>195</v>
      </c>
      <c r="AS112" s="18">
        <v>53</v>
      </c>
      <c r="AT112" s="119">
        <f t="shared" si="40"/>
        <v>0.21082745279677412</v>
      </c>
      <c r="AU112" s="120">
        <f>AT112*(Pesos!$C$14)</f>
        <v>5.2706863199193528</v>
      </c>
      <c r="AV112" s="19"/>
      <c r="AW112" s="33" t="s">
        <v>195</v>
      </c>
      <c r="AX112" s="18">
        <v>8</v>
      </c>
      <c r="AY112" s="119">
        <f t="shared" si="41"/>
        <v>0.15415071928203775</v>
      </c>
      <c r="AZ112" s="120">
        <f>AY112*(Pesos!$C$15)</f>
        <v>2.6205622277946419</v>
      </c>
      <c r="BA112" s="19"/>
      <c r="BB112" s="33" t="s">
        <v>195</v>
      </c>
      <c r="BC112" s="18">
        <v>11</v>
      </c>
      <c r="BD112" s="119">
        <f t="shared" si="30"/>
        <v>0.88582460011031439</v>
      </c>
      <c r="BE112" s="120">
        <f>BD112*(Pesos!$C$16)</f>
        <v>28.34638720353006</v>
      </c>
    </row>
    <row r="113" spans="1:57" x14ac:dyDescent="0.25">
      <c r="A113" s="99">
        <v>111</v>
      </c>
      <c r="B113" s="19"/>
      <c r="C113" s="33" t="s">
        <v>196</v>
      </c>
      <c r="D113" s="18">
        <v>2045</v>
      </c>
      <c r="E113" s="119">
        <f t="shared" si="33"/>
        <v>0.11548894911902785</v>
      </c>
      <c r="F113" s="120">
        <f>E113*(Pesos!$C$7)</f>
        <v>0.57744474559513925</v>
      </c>
      <c r="G113" s="19"/>
      <c r="H113" s="33" t="s">
        <v>196</v>
      </c>
      <c r="I113" s="31">
        <f>'DDemog IBGE 2020'!E111</f>
        <v>4.6903349395353544</v>
      </c>
      <c r="J113" s="119">
        <f t="shared" si="34"/>
        <v>-0.57325660989677718</v>
      </c>
      <c r="K113" s="120">
        <f>J113*(Pesos!$C$8)</f>
        <v>-11.03518974051296</v>
      </c>
      <c r="L113" s="19"/>
      <c r="M113" s="33" t="s">
        <v>196</v>
      </c>
      <c r="N113" s="33">
        <v>81</v>
      </c>
      <c r="O113" s="33">
        <v>133</v>
      </c>
      <c r="P113" s="33">
        <v>71</v>
      </c>
      <c r="Q113" s="32">
        <f t="shared" si="31"/>
        <v>0.26027397260273971</v>
      </c>
      <c r="R113" s="119">
        <f t="shared" si="35"/>
        <v>3.2092490542317602E-2</v>
      </c>
      <c r="S113" s="120">
        <f>R113*(Pesos!$C$9)</f>
        <v>0.25673992433854081</v>
      </c>
      <c r="T113" s="19"/>
      <c r="U113" s="33" t="s">
        <v>196</v>
      </c>
      <c r="V113" s="18">
        <v>1238</v>
      </c>
      <c r="W113" s="18">
        <v>111</v>
      </c>
      <c r="X113" s="18">
        <v>750</v>
      </c>
      <c r="Y113" s="32">
        <f t="shared" si="32"/>
        <v>1.9168949771689501</v>
      </c>
      <c r="Z113" s="119">
        <f t="shared" si="36"/>
        <v>7.8066015806601621E-2</v>
      </c>
      <c r="AA113" s="120">
        <f>Z113*(Pesos!$C$10)</f>
        <v>0.46839609483960976</v>
      </c>
      <c r="AB113" s="19"/>
      <c r="AC113" s="33" t="s">
        <v>196</v>
      </c>
      <c r="AD113" s="18">
        <v>0</v>
      </c>
      <c r="AE113" s="119">
        <f t="shared" si="37"/>
        <v>0</v>
      </c>
      <c r="AF113" s="120">
        <f>AE113*(Pesos!$C$11)</f>
        <v>0</v>
      </c>
      <c r="AG113" s="19"/>
      <c r="AH113" s="33" t="s">
        <v>196</v>
      </c>
      <c r="AI113" s="18">
        <v>1</v>
      </c>
      <c r="AJ113" s="119">
        <f t="shared" si="38"/>
        <v>9.8582039162727897E-2</v>
      </c>
      <c r="AK113" s="120">
        <f>AJ113*(Pesos!$C$12)</f>
        <v>1.9716407832545579</v>
      </c>
      <c r="AL113" s="19"/>
      <c r="AM113" s="33" t="s">
        <v>196</v>
      </c>
      <c r="AN113" s="18">
        <v>9</v>
      </c>
      <c r="AO113" s="119">
        <f t="shared" si="39"/>
        <v>0.15766738660907129</v>
      </c>
      <c r="AP113" s="120">
        <f>AO113*(Pesos!$C$13)</f>
        <v>3.6263498920086397</v>
      </c>
      <c r="AQ113" s="19"/>
      <c r="AR113" s="33" t="s">
        <v>196</v>
      </c>
      <c r="AS113" s="18">
        <v>30</v>
      </c>
      <c r="AT113" s="119">
        <f t="shared" si="40"/>
        <v>0.11933629403590987</v>
      </c>
      <c r="AU113" s="120">
        <f>AT113*(Pesos!$C$14)</f>
        <v>2.9834073508977466</v>
      </c>
      <c r="AV113" s="19"/>
      <c r="AW113" s="33" t="s">
        <v>196</v>
      </c>
      <c r="AX113" s="18">
        <v>5</v>
      </c>
      <c r="AY113" s="119">
        <f t="shared" si="41"/>
        <v>9.6344199551273588E-2</v>
      </c>
      <c r="AZ113" s="120">
        <f>AY113*(Pesos!$C$15)</f>
        <v>1.6378513923716509</v>
      </c>
      <c r="BA113" s="19"/>
      <c r="BB113" s="33" t="s">
        <v>196</v>
      </c>
      <c r="BC113" s="18">
        <v>11</v>
      </c>
      <c r="BD113" s="119">
        <f t="shared" si="30"/>
        <v>0.88582460011031439</v>
      </c>
      <c r="BE113" s="120">
        <f>BD113*(Pesos!$C$16)</f>
        <v>28.34638720353006</v>
      </c>
    </row>
    <row r="114" spans="1:57" x14ac:dyDescent="0.25">
      <c r="A114" s="99">
        <v>112</v>
      </c>
      <c r="B114" s="19"/>
      <c r="C114" s="33" t="s">
        <v>197</v>
      </c>
      <c r="D114" s="18">
        <v>8165</v>
      </c>
      <c r="E114" s="119">
        <f t="shared" si="33"/>
        <v>0.46110868926985937</v>
      </c>
      <c r="F114" s="120">
        <f>E114*(Pesos!$C$7)</f>
        <v>2.3055434463492968</v>
      </c>
      <c r="G114" s="19"/>
      <c r="H114" s="33" t="s">
        <v>197</v>
      </c>
      <c r="I114" s="31">
        <f>'DDemog IBGE 2020'!E112</f>
        <v>6.3787199599230267</v>
      </c>
      <c r="J114" s="119">
        <f t="shared" si="34"/>
        <v>-0.77961242146784182</v>
      </c>
      <c r="K114" s="120">
        <f>J114*(Pesos!$C$8)</f>
        <v>-15.007539113255955</v>
      </c>
      <c r="L114" s="19"/>
      <c r="M114" s="33" t="s">
        <v>197</v>
      </c>
      <c r="N114" s="33">
        <v>325</v>
      </c>
      <c r="O114" s="33">
        <v>380</v>
      </c>
      <c r="P114" s="33">
        <v>184</v>
      </c>
      <c r="Q114" s="32">
        <f t="shared" si="31"/>
        <v>0.81187214611872138</v>
      </c>
      <c r="R114" s="119">
        <f t="shared" si="35"/>
        <v>0.10010604944603629</v>
      </c>
      <c r="S114" s="120">
        <f>R114*(Pesos!$C$9)</f>
        <v>0.80084839556829035</v>
      </c>
      <c r="T114" s="19"/>
      <c r="U114" s="33" t="s">
        <v>197</v>
      </c>
      <c r="V114" s="18">
        <v>6404</v>
      </c>
      <c r="W114" s="18">
        <v>645</v>
      </c>
      <c r="X114" s="18">
        <v>9315</v>
      </c>
      <c r="Y114" s="32">
        <f t="shared" si="32"/>
        <v>14.944292237442923</v>
      </c>
      <c r="Z114" s="119">
        <f t="shared" si="36"/>
        <v>0.60860994886099518</v>
      </c>
      <c r="AA114" s="120">
        <f>Z114*(Pesos!$C$10)</f>
        <v>3.6516596931659713</v>
      </c>
      <c r="AB114" s="19"/>
      <c r="AC114" s="33" t="s">
        <v>197</v>
      </c>
      <c r="AD114" s="18">
        <v>3</v>
      </c>
      <c r="AE114" s="119">
        <f t="shared" si="37"/>
        <v>2.8815789473684208</v>
      </c>
      <c r="AF114" s="120">
        <f>AE114*(Pesos!$C$11)</f>
        <v>83.565789473684205</v>
      </c>
      <c r="AG114" s="19"/>
      <c r="AH114" s="33" t="s">
        <v>197</v>
      </c>
      <c r="AI114" s="18">
        <v>3</v>
      </c>
      <c r="AJ114" s="119">
        <f t="shared" si="38"/>
        <v>0.29574611748818369</v>
      </c>
      <c r="AK114" s="120">
        <f>AJ114*(Pesos!$C$12)</f>
        <v>5.9149223497636738</v>
      </c>
      <c r="AL114" s="19"/>
      <c r="AM114" s="33" t="s">
        <v>197</v>
      </c>
      <c r="AN114" s="18">
        <v>41</v>
      </c>
      <c r="AO114" s="119">
        <f t="shared" si="39"/>
        <v>0.7182625389968802</v>
      </c>
      <c r="AP114" s="120">
        <f>AO114*(Pesos!$C$13)</f>
        <v>16.520038396928243</v>
      </c>
      <c r="AQ114" s="19"/>
      <c r="AR114" s="33" t="s">
        <v>197</v>
      </c>
      <c r="AS114" s="18">
        <v>106</v>
      </c>
      <c r="AT114" s="119">
        <f t="shared" si="40"/>
        <v>0.42165490559354823</v>
      </c>
      <c r="AU114" s="120">
        <f>AT114*(Pesos!$C$14)</f>
        <v>10.541372639838706</v>
      </c>
      <c r="AV114" s="19"/>
      <c r="AW114" s="33" t="s">
        <v>197</v>
      </c>
      <c r="AX114" s="18">
        <v>18</v>
      </c>
      <c r="AY114" s="119">
        <f t="shared" si="41"/>
        <v>0.34683911838458492</v>
      </c>
      <c r="AZ114" s="120">
        <f>AY114*(Pesos!$C$15)</f>
        <v>5.8962650125379437</v>
      </c>
      <c r="BA114" s="19"/>
      <c r="BB114" s="33" t="s">
        <v>197</v>
      </c>
      <c r="BC114" s="18">
        <v>11</v>
      </c>
      <c r="BD114" s="119">
        <f t="shared" si="30"/>
        <v>0.88582460011031439</v>
      </c>
      <c r="BE114" s="120">
        <f>BD114*(Pesos!$C$16)</f>
        <v>28.34638720353006</v>
      </c>
    </row>
    <row r="115" spans="1:57" x14ac:dyDescent="0.25">
      <c r="A115" s="99">
        <v>113</v>
      </c>
      <c r="B115" s="19"/>
      <c r="C115" s="33" t="s">
        <v>198</v>
      </c>
      <c r="D115" s="18">
        <v>2012</v>
      </c>
      <c r="E115" s="119">
        <f t="shared" si="33"/>
        <v>0.11362531326527336</v>
      </c>
      <c r="F115" s="120">
        <f>E115*(Pesos!$C$7)</f>
        <v>0.56812656632636682</v>
      </c>
      <c r="G115" s="19"/>
      <c r="H115" s="33" t="s">
        <v>198</v>
      </c>
      <c r="I115" s="31">
        <f>'DDemog IBGE 2020'!E113</f>
        <v>2.0598087974786679</v>
      </c>
      <c r="J115" s="119">
        <f t="shared" si="34"/>
        <v>-0.25175153235328512</v>
      </c>
      <c r="K115" s="120">
        <f>J115*(Pesos!$C$8)</f>
        <v>-4.846216997800739</v>
      </c>
      <c r="L115" s="19"/>
      <c r="M115" s="33" t="s">
        <v>198</v>
      </c>
      <c r="N115" s="33">
        <v>68</v>
      </c>
      <c r="O115" s="33">
        <v>115</v>
      </c>
      <c r="P115" s="33">
        <v>60</v>
      </c>
      <c r="Q115" s="32">
        <f t="shared" si="31"/>
        <v>0.22191780821917809</v>
      </c>
      <c r="R115" s="119">
        <f t="shared" si="35"/>
        <v>2.7363070883449747E-2</v>
      </c>
      <c r="S115" s="120">
        <f>R115*(Pesos!$C$9)</f>
        <v>0.21890456706759798</v>
      </c>
      <c r="T115" s="19"/>
      <c r="U115" s="33" t="s">
        <v>198</v>
      </c>
      <c r="V115" s="18">
        <v>1450</v>
      </c>
      <c r="W115" s="18">
        <v>114</v>
      </c>
      <c r="X115" s="18">
        <v>1635</v>
      </c>
      <c r="Y115" s="32">
        <f t="shared" si="32"/>
        <v>2.9214611872146121</v>
      </c>
      <c r="Z115" s="119">
        <f t="shared" si="36"/>
        <v>0.11897721989772204</v>
      </c>
      <c r="AA115" s="120">
        <f>Z115*(Pesos!$C$10)</f>
        <v>0.7138633193863323</v>
      </c>
      <c r="AB115" s="19"/>
      <c r="AC115" s="33" t="s">
        <v>198</v>
      </c>
      <c r="AD115" s="18">
        <v>3</v>
      </c>
      <c r="AE115" s="119">
        <f t="shared" si="37"/>
        <v>2.8815789473684208</v>
      </c>
      <c r="AF115" s="120">
        <f>AE115*(Pesos!$C$11)</f>
        <v>83.565789473684205</v>
      </c>
      <c r="AG115" s="19"/>
      <c r="AH115" s="33" t="s">
        <v>198</v>
      </c>
      <c r="AI115" s="18">
        <v>1</v>
      </c>
      <c r="AJ115" s="119">
        <f t="shared" si="38"/>
        <v>9.8582039162727897E-2</v>
      </c>
      <c r="AK115" s="120">
        <f>AJ115*(Pesos!$C$12)</f>
        <v>1.9716407832545579</v>
      </c>
      <c r="AL115" s="19"/>
      <c r="AM115" s="33" t="s">
        <v>198</v>
      </c>
      <c r="AN115" s="18">
        <v>11</v>
      </c>
      <c r="AO115" s="119">
        <f t="shared" si="39"/>
        <v>0.19270458363330933</v>
      </c>
      <c r="AP115" s="120">
        <f>AO115*(Pesos!$C$13)</f>
        <v>4.4322054235661144</v>
      </c>
      <c r="AQ115" s="19"/>
      <c r="AR115" s="33" t="s">
        <v>198</v>
      </c>
      <c r="AS115" s="18">
        <v>31</v>
      </c>
      <c r="AT115" s="119">
        <f t="shared" si="40"/>
        <v>0.12331417050377354</v>
      </c>
      <c r="AU115" s="120">
        <f>AT115*(Pesos!$C$14)</f>
        <v>3.0828542625943385</v>
      </c>
      <c r="AV115" s="19"/>
      <c r="AW115" s="33" t="s">
        <v>198</v>
      </c>
      <c r="AX115" s="18">
        <v>5</v>
      </c>
      <c r="AY115" s="119">
        <f t="shared" si="41"/>
        <v>9.6344199551273588E-2</v>
      </c>
      <c r="AZ115" s="120">
        <f>AY115*(Pesos!$C$15)</f>
        <v>1.6378513923716509</v>
      </c>
      <c r="BA115" s="19"/>
      <c r="BB115" s="33" t="s">
        <v>198</v>
      </c>
      <c r="BC115" s="18">
        <v>11</v>
      </c>
      <c r="BD115" s="119">
        <f t="shared" si="30"/>
        <v>0.88582460011031439</v>
      </c>
      <c r="BE115" s="120">
        <f>BD115*(Pesos!$C$16)</f>
        <v>28.34638720353006</v>
      </c>
    </row>
    <row r="116" spans="1:57" x14ac:dyDescent="0.25">
      <c r="A116" s="99">
        <v>114</v>
      </c>
      <c r="B116" s="19" t="s">
        <v>55</v>
      </c>
      <c r="C116" s="33" t="s">
        <v>199</v>
      </c>
      <c r="D116" s="18">
        <v>5248</v>
      </c>
      <c r="E116" s="119">
        <f t="shared" si="33"/>
        <v>0.29637457456071303</v>
      </c>
      <c r="F116" s="120">
        <f>E116*(Pesos!$C$7)</f>
        <v>1.4818728728035651</v>
      </c>
      <c r="G116" s="19" t="s">
        <v>55</v>
      </c>
      <c r="H116" s="33" t="s">
        <v>199</v>
      </c>
      <c r="I116" s="31">
        <f>'DDemog IBGE 2020'!E114</f>
        <v>1.040806688485822</v>
      </c>
      <c r="J116" s="119">
        <f t="shared" si="34"/>
        <v>-0.12720825303328553</v>
      </c>
      <c r="K116" s="120">
        <f>J116*(Pesos!$C$8)</f>
        <v>-2.4487588708907464</v>
      </c>
      <c r="L116" s="19" t="s">
        <v>55</v>
      </c>
      <c r="M116" s="33" t="s">
        <v>199</v>
      </c>
      <c r="N116" s="33">
        <v>365</v>
      </c>
      <c r="O116" s="33">
        <v>375</v>
      </c>
      <c r="P116" s="33">
        <v>534</v>
      </c>
      <c r="Q116" s="32">
        <f t="shared" si="31"/>
        <v>1.1634703196347032</v>
      </c>
      <c r="R116" s="119">
        <f t="shared" si="35"/>
        <v>0.14345906298565833</v>
      </c>
      <c r="S116" s="120">
        <f>R116*(Pesos!$C$9)</f>
        <v>1.1476725038852666</v>
      </c>
      <c r="T116" s="19" t="s">
        <v>55</v>
      </c>
      <c r="U116" s="33" t="s">
        <v>199</v>
      </c>
      <c r="V116" s="18">
        <v>4068</v>
      </c>
      <c r="W116" s="18">
        <v>534</v>
      </c>
      <c r="X116" s="18">
        <v>2367</v>
      </c>
      <c r="Y116" s="32">
        <f t="shared" si="32"/>
        <v>6.3643835616438365</v>
      </c>
      <c r="Z116" s="119">
        <f t="shared" si="36"/>
        <v>0.25919107391910756</v>
      </c>
      <c r="AA116" s="120">
        <f>Z116*(Pesos!$C$10)</f>
        <v>1.5551464435146454</v>
      </c>
      <c r="AB116" s="19" t="s">
        <v>55</v>
      </c>
      <c r="AC116" s="33" t="s">
        <v>199</v>
      </c>
      <c r="AD116" s="18">
        <v>0</v>
      </c>
      <c r="AE116" s="119">
        <f t="shared" si="37"/>
        <v>0</v>
      </c>
      <c r="AF116" s="120">
        <f>AE116*(Pesos!$C$11)</f>
        <v>0</v>
      </c>
      <c r="AG116" s="19" t="s">
        <v>55</v>
      </c>
      <c r="AH116" s="33" t="s">
        <v>199</v>
      </c>
      <c r="AI116" s="18">
        <v>2</v>
      </c>
      <c r="AJ116" s="119">
        <f t="shared" si="38"/>
        <v>0.19716407832545579</v>
      </c>
      <c r="AK116" s="120">
        <f>AJ116*(Pesos!$C$12)</f>
        <v>3.9432815665091159</v>
      </c>
      <c r="AL116" s="19" t="s">
        <v>55</v>
      </c>
      <c r="AM116" s="33" t="s">
        <v>199</v>
      </c>
      <c r="AN116" s="18">
        <v>14</v>
      </c>
      <c r="AO116" s="119">
        <f t="shared" si="39"/>
        <v>0.24526037916966645</v>
      </c>
      <c r="AP116" s="120">
        <f>AO116*(Pesos!$C$13)</f>
        <v>5.6409887209023282</v>
      </c>
      <c r="AQ116" s="19" t="s">
        <v>55</v>
      </c>
      <c r="AR116" s="33" t="s">
        <v>199</v>
      </c>
      <c r="AS116" s="18">
        <v>83</v>
      </c>
      <c r="AT116" s="119">
        <f t="shared" si="40"/>
        <v>0.33016374683268401</v>
      </c>
      <c r="AU116" s="120">
        <f>AT116*(Pesos!$C$14)</f>
        <v>8.2540936708171007</v>
      </c>
      <c r="AV116" s="19" t="s">
        <v>55</v>
      </c>
      <c r="AW116" s="33" t="s">
        <v>199</v>
      </c>
      <c r="AX116" s="18">
        <v>16</v>
      </c>
      <c r="AY116" s="119">
        <f t="shared" si="41"/>
        <v>0.30830143856407549</v>
      </c>
      <c r="AZ116" s="120">
        <f>AY116*(Pesos!$C$15)</f>
        <v>5.2411244555892837</v>
      </c>
      <c r="BA116" s="19" t="s">
        <v>55</v>
      </c>
      <c r="BB116" s="33" t="s">
        <v>199</v>
      </c>
      <c r="BC116" s="18">
        <v>11</v>
      </c>
      <c r="BD116" s="119">
        <f t="shared" si="30"/>
        <v>0.88582460011031439</v>
      </c>
      <c r="BE116" s="120">
        <f>BD116*(Pesos!$C$16)</f>
        <v>28.34638720353006</v>
      </c>
    </row>
    <row r="117" spans="1:57" x14ac:dyDescent="0.25">
      <c r="A117" s="99">
        <v>115</v>
      </c>
      <c r="B117" s="19"/>
      <c r="C117" s="33" t="s">
        <v>200</v>
      </c>
      <c r="D117" s="18">
        <v>18826</v>
      </c>
      <c r="E117" s="119">
        <f t="shared" si="33"/>
        <v>1.0631760176600578</v>
      </c>
      <c r="F117" s="120">
        <f>E117*(Pesos!$C$7)</f>
        <v>5.3158800883002888</v>
      </c>
      <c r="G117" s="19"/>
      <c r="H117" s="33" t="s">
        <v>200</v>
      </c>
      <c r="I117" s="31">
        <f>'DDemog IBGE 2020'!E115</f>
        <v>1.9600832800372041</v>
      </c>
      <c r="J117" s="119">
        <f t="shared" si="34"/>
        <v>-0.2395629972517048</v>
      </c>
      <c r="K117" s="120">
        <f>J117*(Pesos!$C$8)</f>
        <v>-4.6115876970953176</v>
      </c>
      <c r="L117" s="19"/>
      <c r="M117" s="33" t="s">
        <v>200</v>
      </c>
      <c r="N117" s="33">
        <v>1920</v>
      </c>
      <c r="O117" s="33">
        <v>15529</v>
      </c>
      <c r="P117" s="33">
        <v>530</v>
      </c>
      <c r="Q117" s="32">
        <f t="shared" si="31"/>
        <v>16.419178082191781</v>
      </c>
      <c r="R117" s="119">
        <f t="shared" si="35"/>
        <v>2.0245294296853622</v>
      </c>
      <c r="S117" s="120">
        <f>R117*(Pesos!$C$9)</f>
        <v>16.196235437482898</v>
      </c>
      <c r="T117" s="19"/>
      <c r="U117" s="33" t="s">
        <v>200</v>
      </c>
      <c r="V117" s="18">
        <v>17685</v>
      </c>
      <c r="W117" s="18">
        <v>8146</v>
      </c>
      <c r="X117" s="18">
        <v>10615</v>
      </c>
      <c r="Y117" s="32">
        <f t="shared" si="32"/>
        <v>33.284018264840178</v>
      </c>
      <c r="Z117" s="119">
        <f t="shared" si="36"/>
        <v>1.3554997675499769</v>
      </c>
      <c r="AA117" s="120">
        <f>Z117*(Pesos!$C$10)</f>
        <v>8.1329986052998606</v>
      </c>
      <c r="AB117" s="19"/>
      <c r="AC117" s="33" t="s">
        <v>200</v>
      </c>
      <c r="AD117" s="18">
        <v>0</v>
      </c>
      <c r="AE117" s="119">
        <f t="shared" si="37"/>
        <v>0</v>
      </c>
      <c r="AF117" s="120">
        <f>AE117*(Pesos!$C$11)</f>
        <v>0</v>
      </c>
      <c r="AG117" s="19"/>
      <c r="AH117" s="33" t="s">
        <v>200</v>
      </c>
      <c r="AI117" s="18">
        <v>4</v>
      </c>
      <c r="AJ117" s="119">
        <f t="shared" si="38"/>
        <v>0.39432815665091159</v>
      </c>
      <c r="AK117" s="120">
        <f>AJ117*(Pesos!$C$12)</f>
        <v>7.8865631330182318</v>
      </c>
      <c r="AL117" s="19"/>
      <c r="AM117" s="33" t="s">
        <v>200</v>
      </c>
      <c r="AN117" s="18">
        <v>47</v>
      </c>
      <c r="AO117" s="119">
        <f t="shared" si="39"/>
        <v>0.82337413006959448</v>
      </c>
      <c r="AP117" s="120">
        <f>AO117*(Pesos!$C$13)</f>
        <v>18.937604991600672</v>
      </c>
      <c r="AQ117" s="19"/>
      <c r="AR117" s="33" t="s">
        <v>200</v>
      </c>
      <c r="AS117" s="18">
        <v>252</v>
      </c>
      <c r="AT117" s="119">
        <f t="shared" si="40"/>
        <v>1.0024248699016429</v>
      </c>
      <c r="AU117" s="120">
        <f>AT117*(Pesos!$C$14)</f>
        <v>25.060621747541074</v>
      </c>
      <c r="AV117" s="19"/>
      <c r="AW117" s="33" t="s">
        <v>200</v>
      </c>
      <c r="AX117" s="18">
        <v>53</v>
      </c>
      <c r="AY117" s="119">
        <f t="shared" si="41"/>
        <v>1.0212485152435</v>
      </c>
      <c r="AZ117" s="120">
        <f>AY117*(Pesos!$C$15)</f>
        <v>17.3612247591395</v>
      </c>
      <c r="BA117" s="19"/>
      <c r="BB117" s="33" t="s">
        <v>200</v>
      </c>
      <c r="BC117" s="18">
        <v>11</v>
      </c>
      <c r="BD117" s="119">
        <f t="shared" si="30"/>
        <v>0.88582460011031439</v>
      </c>
      <c r="BE117" s="120">
        <f>BD117*(Pesos!$C$16)</f>
        <v>28.34638720353006</v>
      </c>
    </row>
    <row r="118" spans="1:57" x14ac:dyDescent="0.25">
      <c r="A118" s="99">
        <v>116</v>
      </c>
      <c r="B118" s="17" t="s">
        <v>56</v>
      </c>
      <c r="C118" s="33" t="s">
        <v>201</v>
      </c>
      <c r="D118" s="18">
        <v>4855</v>
      </c>
      <c r="E118" s="119">
        <f t="shared" si="33"/>
        <v>0.27418036575690963</v>
      </c>
      <c r="F118" s="120">
        <f>E118*(Pesos!$C$7)</f>
        <v>1.370901828784548</v>
      </c>
      <c r="G118" s="17" t="s">
        <v>56</v>
      </c>
      <c r="H118" s="33" t="s">
        <v>201</v>
      </c>
      <c r="I118" s="31">
        <f>'DDemog IBGE 2020'!E116</f>
        <v>2.3144251809459688</v>
      </c>
      <c r="J118" s="119">
        <f t="shared" si="34"/>
        <v>-0.28287095701959741</v>
      </c>
      <c r="K118" s="120">
        <f>J118*(Pesos!$C$8)</f>
        <v>-5.4452659226272502</v>
      </c>
      <c r="L118" s="17" t="s">
        <v>56</v>
      </c>
      <c r="M118" s="33" t="s">
        <v>201</v>
      </c>
      <c r="N118" s="33">
        <v>308</v>
      </c>
      <c r="O118" s="33">
        <v>4166</v>
      </c>
      <c r="P118" s="33">
        <v>124</v>
      </c>
      <c r="Q118" s="32">
        <f t="shared" si="31"/>
        <v>4.1990867579908677</v>
      </c>
      <c r="R118" s="119">
        <f t="shared" si="35"/>
        <v>0.51775884741605738</v>
      </c>
      <c r="S118" s="120">
        <f>R118*(Pesos!$C$9)</f>
        <v>4.142070779328459</v>
      </c>
      <c r="T118" s="17" t="s">
        <v>56</v>
      </c>
      <c r="U118" s="33" t="s">
        <v>201</v>
      </c>
      <c r="V118" s="18">
        <v>3864</v>
      </c>
      <c r="W118" s="18">
        <v>468</v>
      </c>
      <c r="X118" s="18">
        <v>2922</v>
      </c>
      <c r="Y118" s="32">
        <f t="shared" si="32"/>
        <v>6.6246575342465759</v>
      </c>
      <c r="Z118" s="119">
        <f t="shared" si="36"/>
        <v>0.2697907949790796</v>
      </c>
      <c r="AA118" s="120">
        <f>Z118*(Pesos!$C$10)</f>
        <v>1.6187447698744775</v>
      </c>
      <c r="AB118" s="17" t="s">
        <v>56</v>
      </c>
      <c r="AC118" s="33" t="s">
        <v>201</v>
      </c>
      <c r="AD118" s="18">
        <v>0</v>
      </c>
      <c r="AE118" s="119">
        <f t="shared" si="37"/>
        <v>0</v>
      </c>
      <c r="AF118" s="120">
        <f>AE118*(Pesos!$C$11)</f>
        <v>0</v>
      </c>
      <c r="AG118" s="17" t="s">
        <v>56</v>
      </c>
      <c r="AH118" s="33" t="s">
        <v>201</v>
      </c>
      <c r="AI118" s="18">
        <v>2</v>
      </c>
      <c r="AJ118" s="119">
        <f t="shared" si="38"/>
        <v>0.19716407832545579</v>
      </c>
      <c r="AK118" s="120">
        <f>AJ118*(Pesos!$C$12)</f>
        <v>3.9432815665091159</v>
      </c>
      <c r="AL118" s="17" t="s">
        <v>56</v>
      </c>
      <c r="AM118" s="33" t="s">
        <v>201</v>
      </c>
      <c r="AN118" s="18">
        <v>16</v>
      </c>
      <c r="AO118" s="119">
        <f t="shared" si="39"/>
        <v>0.2802975761939045</v>
      </c>
      <c r="AP118" s="120">
        <f>AO118*(Pesos!$C$13)</f>
        <v>6.4468442524598037</v>
      </c>
      <c r="AQ118" s="17" t="s">
        <v>56</v>
      </c>
      <c r="AR118" s="33" t="s">
        <v>201</v>
      </c>
      <c r="AS118" s="18">
        <v>70</v>
      </c>
      <c r="AT118" s="119">
        <f t="shared" si="40"/>
        <v>0.27845135275045635</v>
      </c>
      <c r="AU118" s="120">
        <f>AT118*(Pesos!$C$14)</f>
        <v>6.9612838187614088</v>
      </c>
      <c r="AV118" s="17" t="s">
        <v>56</v>
      </c>
      <c r="AW118" s="33" t="s">
        <v>201</v>
      </c>
      <c r="AX118" s="18">
        <v>13</v>
      </c>
      <c r="AY118" s="119">
        <f t="shared" si="41"/>
        <v>0.25049491883331132</v>
      </c>
      <c r="AZ118" s="120">
        <f>AY118*(Pesos!$C$15)</f>
        <v>4.2584136201662925</v>
      </c>
      <c r="BA118" s="17" t="s">
        <v>56</v>
      </c>
      <c r="BB118" s="33" t="s">
        <v>201</v>
      </c>
      <c r="BC118" s="18">
        <v>11</v>
      </c>
      <c r="BD118" s="119">
        <f t="shared" si="30"/>
        <v>0.88582460011031439</v>
      </c>
      <c r="BE118" s="120">
        <f>BD118*(Pesos!$C$16)</f>
        <v>28.34638720353006</v>
      </c>
    </row>
    <row r="119" spans="1:57" x14ac:dyDescent="0.25">
      <c r="A119" s="99">
        <v>117</v>
      </c>
      <c r="B119" s="17"/>
      <c r="C119" s="33" t="s">
        <v>202</v>
      </c>
      <c r="D119" s="18">
        <v>7209</v>
      </c>
      <c r="E119" s="119">
        <f t="shared" si="33"/>
        <v>0.40711972332472951</v>
      </c>
      <c r="F119" s="120">
        <f>E119*(Pesos!$C$7)</f>
        <v>2.0355986166236475</v>
      </c>
      <c r="G119" s="17"/>
      <c r="H119" s="33" t="s">
        <v>202</v>
      </c>
      <c r="I119" s="31">
        <f>'DDemog IBGE 2020'!E117</f>
        <v>0.95734960044004769</v>
      </c>
      <c r="J119" s="119">
        <f t="shared" si="34"/>
        <v>-0.11700805880798425</v>
      </c>
      <c r="K119" s="120">
        <f>J119*(Pesos!$C$8)</f>
        <v>-2.2524051320536969</v>
      </c>
      <c r="L119" s="17"/>
      <c r="M119" s="33" t="s">
        <v>202</v>
      </c>
      <c r="N119" s="33">
        <v>388</v>
      </c>
      <c r="O119" s="33">
        <v>852</v>
      </c>
      <c r="P119" s="33">
        <v>461</v>
      </c>
      <c r="Q119" s="32">
        <f t="shared" si="31"/>
        <v>1.5534246575342465</v>
      </c>
      <c r="R119" s="119">
        <f t="shared" si="35"/>
        <v>0.19154149618414823</v>
      </c>
      <c r="S119" s="120">
        <f>R119*(Pesos!$C$9)</f>
        <v>1.5323319694731858</v>
      </c>
      <c r="T119" s="17"/>
      <c r="U119" s="33" t="s">
        <v>202</v>
      </c>
      <c r="V119" s="18">
        <v>5972</v>
      </c>
      <c r="W119" s="18">
        <v>690</v>
      </c>
      <c r="X119" s="18">
        <v>5134</v>
      </c>
      <c r="Y119" s="32">
        <f t="shared" si="32"/>
        <v>10.772602739726027</v>
      </c>
      <c r="Z119" s="119">
        <f t="shared" si="36"/>
        <v>0.43871687587168778</v>
      </c>
      <c r="AA119" s="120">
        <f>Z119*(Pesos!$C$10)</f>
        <v>2.6323012552301268</v>
      </c>
      <c r="AB119" s="17"/>
      <c r="AC119" s="33" t="s">
        <v>202</v>
      </c>
      <c r="AD119" s="18">
        <v>3</v>
      </c>
      <c r="AE119" s="119">
        <f t="shared" si="37"/>
        <v>2.8815789473684208</v>
      </c>
      <c r="AF119" s="120">
        <f>AE119*(Pesos!$C$11)</f>
        <v>83.565789473684205</v>
      </c>
      <c r="AG119" s="17"/>
      <c r="AH119" s="33" t="s">
        <v>202</v>
      </c>
      <c r="AI119" s="18">
        <v>7</v>
      </c>
      <c r="AJ119" s="119">
        <f t="shared" si="38"/>
        <v>0.69007427413909528</v>
      </c>
      <c r="AK119" s="120">
        <f>AJ119*(Pesos!$C$12)</f>
        <v>13.801485482781906</v>
      </c>
      <c r="AL119" s="17"/>
      <c r="AM119" s="33" t="s">
        <v>202</v>
      </c>
      <c r="AN119" s="18">
        <v>22</v>
      </c>
      <c r="AO119" s="119">
        <f t="shared" si="39"/>
        <v>0.38540916726661867</v>
      </c>
      <c r="AP119" s="120">
        <f>AO119*(Pesos!$C$13)</f>
        <v>8.8644108471322287</v>
      </c>
      <c r="AQ119" s="17"/>
      <c r="AR119" s="33" t="s">
        <v>202</v>
      </c>
      <c r="AS119" s="18">
        <v>137</v>
      </c>
      <c r="AT119" s="119">
        <f t="shared" si="40"/>
        <v>0.5449690760973217</v>
      </c>
      <c r="AU119" s="120">
        <f>AT119*(Pesos!$C$14)</f>
        <v>13.624226902433042</v>
      </c>
      <c r="AV119" s="17"/>
      <c r="AW119" s="33" t="s">
        <v>202</v>
      </c>
      <c r="AX119" s="18">
        <v>26</v>
      </c>
      <c r="AY119" s="119">
        <f t="shared" si="41"/>
        <v>0.50098983766662264</v>
      </c>
      <c r="AZ119" s="120">
        <f>AY119*(Pesos!$C$15)</f>
        <v>8.5168272403325851</v>
      </c>
      <c r="BA119" s="17"/>
      <c r="BB119" s="33" t="s">
        <v>202</v>
      </c>
      <c r="BC119" s="18">
        <v>11</v>
      </c>
      <c r="BD119" s="119">
        <f t="shared" si="30"/>
        <v>0.88582460011031439</v>
      </c>
      <c r="BE119" s="120">
        <f>BD119*(Pesos!$C$16)</f>
        <v>28.34638720353006</v>
      </c>
    </row>
    <row r="120" spans="1:57" x14ac:dyDescent="0.25">
      <c r="A120" s="99">
        <v>118</v>
      </c>
      <c r="B120" s="17"/>
      <c r="C120" s="33" t="s">
        <v>203</v>
      </c>
      <c r="D120" s="18">
        <v>63602</v>
      </c>
      <c r="E120" s="119">
        <f t="shared" si="33"/>
        <v>3.5918475021361416</v>
      </c>
      <c r="F120" s="120">
        <f>E120*(Pesos!$C$7)</f>
        <v>17.959237510680708</v>
      </c>
      <c r="G120" s="17"/>
      <c r="H120" s="33" t="s">
        <v>203</v>
      </c>
      <c r="I120" s="31">
        <f>'DDemog IBGE 2020'!E118</f>
        <v>9.9251375299525311</v>
      </c>
      <c r="J120" s="119">
        <f t="shared" si="34"/>
        <v>-1.2130585057414904</v>
      </c>
      <c r="K120" s="120">
        <f>J120*(Pesos!$C$8)</f>
        <v>-23.351376235523691</v>
      </c>
      <c r="L120" s="17"/>
      <c r="M120" s="33" t="s">
        <v>203</v>
      </c>
      <c r="N120" s="33">
        <v>7067</v>
      </c>
      <c r="O120" s="33">
        <v>36202</v>
      </c>
      <c r="P120" s="33">
        <v>3024</v>
      </c>
      <c r="Q120" s="32">
        <f t="shared" si="31"/>
        <v>42.276712328767125</v>
      </c>
      <c r="R120" s="119">
        <f t="shared" si="35"/>
        <v>5.2128339111421367</v>
      </c>
      <c r="S120" s="120">
        <f>R120*(Pesos!$C$9)</f>
        <v>41.702671289137093</v>
      </c>
      <c r="T120" s="17"/>
      <c r="U120" s="33" t="s">
        <v>203</v>
      </c>
      <c r="V120" s="18">
        <v>42356</v>
      </c>
      <c r="W120" s="18">
        <v>18751</v>
      </c>
      <c r="X120" s="18">
        <v>37097</v>
      </c>
      <c r="Y120" s="32">
        <f t="shared" si="32"/>
        <v>89.684018264840176</v>
      </c>
      <c r="Z120" s="119">
        <f t="shared" si="36"/>
        <v>3.6524035332403546</v>
      </c>
      <c r="AA120" s="120">
        <f>Z120*(Pesos!$C$10)</f>
        <v>21.914421199442128</v>
      </c>
      <c r="AB120" s="17"/>
      <c r="AC120" s="33" t="s">
        <v>203</v>
      </c>
      <c r="AD120" s="18">
        <v>0</v>
      </c>
      <c r="AE120" s="119">
        <f t="shared" si="37"/>
        <v>0</v>
      </c>
      <c r="AF120" s="120">
        <f>AE120*(Pesos!$C$11)</f>
        <v>0</v>
      </c>
      <c r="AG120" s="17"/>
      <c r="AH120" s="33" t="s">
        <v>203</v>
      </c>
      <c r="AI120" s="18">
        <v>27</v>
      </c>
      <c r="AJ120" s="119">
        <f t="shared" si="38"/>
        <v>2.661715057393653</v>
      </c>
      <c r="AK120" s="120">
        <f>AJ120*(Pesos!$C$12)</f>
        <v>53.234301147873062</v>
      </c>
      <c r="AL120" s="17"/>
      <c r="AM120" s="33" t="s">
        <v>203</v>
      </c>
      <c r="AN120" s="18">
        <v>178</v>
      </c>
      <c r="AO120" s="119">
        <f t="shared" si="39"/>
        <v>3.1183105351571871</v>
      </c>
      <c r="AP120" s="120">
        <f>AO120*(Pesos!$C$13)</f>
        <v>71.721142308615299</v>
      </c>
      <c r="AQ120" s="17"/>
      <c r="AR120" s="33" t="s">
        <v>203</v>
      </c>
      <c r="AS120" s="18">
        <v>899</v>
      </c>
      <c r="AT120" s="119">
        <f t="shared" si="40"/>
        <v>3.5761109446094324</v>
      </c>
      <c r="AU120" s="120">
        <f>AT120*(Pesos!$C$14)</f>
        <v>89.402773615235816</v>
      </c>
      <c r="AV120" s="17"/>
      <c r="AW120" s="33" t="s">
        <v>203</v>
      </c>
      <c r="AX120" s="18">
        <v>188</v>
      </c>
      <c r="AY120" s="119">
        <f t="shared" si="41"/>
        <v>3.6225419031278867</v>
      </c>
      <c r="AZ120" s="120">
        <f>AY120*(Pesos!$C$15)</f>
        <v>61.583212353174076</v>
      </c>
      <c r="BA120" s="17"/>
      <c r="BB120" s="33" t="s">
        <v>203</v>
      </c>
      <c r="BC120" s="18">
        <v>13</v>
      </c>
      <c r="BD120" s="119">
        <f t="shared" si="30"/>
        <v>1.0468836183121897</v>
      </c>
      <c r="BE120" s="120">
        <f>BD120*(Pesos!$C$16)</f>
        <v>33.50027578599007</v>
      </c>
    </row>
    <row r="121" spans="1:57" x14ac:dyDescent="0.25">
      <c r="A121" s="99">
        <v>119</v>
      </c>
      <c r="B121" s="19" t="s">
        <v>57</v>
      </c>
      <c r="C121" s="33" t="s">
        <v>204</v>
      </c>
      <c r="D121" s="18">
        <v>23062</v>
      </c>
      <c r="E121" s="119">
        <f t="shared" si="33"/>
        <v>1.3023990927056335</v>
      </c>
      <c r="F121" s="120">
        <f>E121*(Pesos!$C$7)</f>
        <v>6.5119954635281676</v>
      </c>
      <c r="G121" s="19" t="s">
        <v>57</v>
      </c>
      <c r="H121" s="33" t="s">
        <v>204</v>
      </c>
      <c r="I121" s="31">
        <f>'DDemog IBGE 2020'!E119</f>
        <v>7.6461061257520981</v>
      </c>
      <c r="J121" s="119">
        <f t="shared" si="34"/>
        <v>-0.93451340534623883</v>
      </c>
      <c r="K121" s="120">
        <f>J121*(Pesos!$C$8)</f>
        <v>-17.989383052915098</v>
      </c>
      <c r="L121" s="19" t="s">
        <v>57</v>
      </c>
      <c r="M121" s="33" t="s">
        <v>204</v>
      </c>
      <c r="N121" s="33">
        <v>1687</v>
      </c>
      <c r="O121" s="33">
        <v>16913</v>
      </c>
      <c r="P121" s="33">
        <v>985</v>
      </c>
      <c r="Q121" s="32">
        <f t="shared" si="31"/>
        <v>17.88584474885845</v>
      </c>
      <c r="R121" s="119">
        <f t="shared" si="35"/>
        <v>2.2053734290220715</v>
      </c>
      <c r="S121" s="120">
        <f>R121*(Pesos!$C$9)</f>
        <v>17.642987432176572</v>
      </c>
      <c r="T121" s="19" t="s">
        <v>57</v>
      </c>
      <c r="U121" s="33" t="s">
        <v>204</v>
      </c>
      <c r="V121" s="18">
        <v>16621</v>
      </c>
      <c r="W121" s="18">
        <v>12744</v>
      </c>
      <c r="X121" s="18">
        <v>18691</v>
      </c>
      <c r="Y121" s="32">
        <f t="shared" si="32"/>
        <v>43.886757990867579</v>
      </c>
      <c r="Z121" s="119">
        <f t="shared" si="36"/>
        <v>1.7872989307298937</v>
      </c>
      <c r="AA121" s="120">
        <f>Z121*(Pesos!$C$10)</f>
        <v>10.723793584379361</v>
      </c>
      <c r="AB121" s="19" t="s">
        <v>57</v>
      </c>
      <c r="AC121" s="33" t="s">
        <v>204</v>
      </c>
      <c r="AD121" s="18">
        <v>0</v>
      </c>
      <c r="AE121" s="119">
        <f t="shared" si="37"/>
        <v>0</v>
      </c>
      <c r="AF121" s="120">
        <f>AE121*(Pesos!$C$11)</f>
        <v>0</v>
      </c>
      <c r="AG121" s="19" t="s">
        <v>57</v>
      </c>
      <c r="AH121" s="33" t="s">
        <v>204</v>
      </c>
      <c r="AI121" s="18">
        <v>14</v>
      </c>
      <c r="AJ121" s="119">
        <f t="shared" si="38"/>
        <v>1.3801485482781906</v>
      </c>
      <c r="AK121" s="120">
        <f>AJ121*(Pesos!$C$12)</f>
        <v>27.602970965563813</v>
      </c>
      <c r="AL121" s="19" t="s">
        <v>57</v>
      </c>
      <c r="AM121" s="33" t="s">
        <v>204</v>
      </c>
      <c r="AN121" s="18">
        <v>81</v>
      </c>
      <c r="AO121" s="119">
        <f t="shared" si="39"/>
        <v>1.4190064794816415</v>
      </c>
      <c r="AP121" s="120">
        <f>AO121*(Pesos!$C$13)</f>
        <v>32.637149028077758</v>
      </c>
      <c r="AQ121" s="19" t="s">
        <v>57</v>
      </c>
      <c r="AR121" s="33" t="s">
        <v>204</v>
      </c>
      <c r="AS121" s="18">
        <v>297</v>
      </c>
      <c r="AT121" s="119">
        <f t="shared" si="40"/>
        <v>1.1814293109555076</v>
      </c>
      <c r="AU121" s="120">
        <f>AT121*(Pesos!$C$14)</f>
        <v>29.535732773887691</v>
      </c>
      <c r="AV121" s="19" t="s">
        <v>57</v>
      </c>
      <c r="AW121" s="33" t="s">
        <v>204</v>
      </c>
      <c r="AX121" s="18">
        <v>72</v>
      </c>
      <c r="AY121" s="119">
        <f t="shared" si="41"/>
        <v>1.3873564735383397</v>
      </c>
      <c r="AZ121" s="120">
        <f>AY121*(Pesos!$C$15)</f>
        <v>23.585060050151775</v>
      </c>
      <c r="BA121" s="19" t="s">
        <v>57</v>
      </c>
      <c r="BB121" s="33" t="s">
        <v>204</v>
      </c>
      <c r="BC121" s="18">
        <v>11</v>
      </c>
      <c r="BD121" s="119">
        <f t="shared" si="30"/>
        <v>0.88582460011031439</v>
      </c>
      <c r="BE121" s="120">
        <f>BD121*(Pesos!$C$16)</f>
        <v>28.34638720353006</v>
      </c>
    </row>
    <row r="122" spans="1:57" x14ac:dyDescent="0.25">
      <c r="A122" s="99">
        <v>120</v>
      </c>
      <c r="B122" s="19"/>
      <c r="C122" s="33" t="s">
        <v>205</v>
      </c>
      <c r="D122" s="18">
        <v>5447</v>
      </c>
      <c r="E122" s="119">
        <f t="shared" si="33"/>
        <v>0.30761286349699002</v>
      </c>
      <c r="F122" s="120">
        <f>E122*(Pesos!$C$7)</f>
        <v>1.5380643174849502</v>
      </c>
      <c r="G122" s="19"/>
      <c r="H122" s="33" t="s">
        <v>205</v>
      </c>
      <c r="I122" s="31">
        <f>'DDemog IBGE 2020'!E120</f>
        <v>1.6140991204771651</v>
      </c>
      <c r="J122" s="119">
        <f t="shared" si="34"/>
        <v>-0.19727652753382538</v>
      </c>
      <c r="K122" s="120">
        <f>J122*(Pesos!$C$8)</f>
        <v>-3.7975731550261385</v>
      </c>
      <c r="L122" s="19"/>
      <c r="M122" s="33" t="s">
        <v>205</v>
      </c>
      <c r="N122" s="33">
        <v>292</v>
      </c>
      <c r="O122" s="33">
        <v>473</v>
      </c>
      <c r="P122" s="33">
        <v>301</v>
      </c>
      <c r="Q122" s="32">
        <f t="shared" si="31"/>
        <v>0.97351598173515974</v>
      </c>
      <c r="R122" s="119">
        <f t="shared" si="35"/>
        <v>0.12003717515126514</v>
      </c>
      <c r="S122" s="120">
        <f>R122*(Pesos!$C$9)</f>
        <v>0.96029740121012108</v>
      </c>
      <c r="T122" s="19"/>
      <c r="U122" s="33" t="s">
        <v>205</v>
      </c>
      <c r="V122" s="18">
        <v>3704</v>
      </c>
      <c r="W122" s="18">
        <v>456</v>
      </c>
      <c r="X122" s="18">
        <v>4187</v>
      </c>
      <c r="Y122" s="32">
        <f t="shared" si="32"/>
        <v>7.6228310502283101</v>
      </c>
      <c r="Z122" s="119">
        <f t="shared" si="36"/>
        <v>0.3104416550441656</v>
      </c>
      <c r="AA122" s="120">
        <f>Z122*(Pesos!$C$10)</f>
        <v>1.8626499302649937</v>
      </c>
      <c r="AB122" s="19"/>
      <c r="AC122" s="33" t="s">
        <v>205</v>
      </c>
      <c r="AD122" s="18">
        <v>3</v>
      </c>
      <c r="AE122" s="119">
        <f t="shared" si="37"/>
        <v>2.8815789473684208</v>
      </c>
      <c r="AF122" s="120">
        <f>AE122*(Pesos!$C$11)</f>
        <v>83.565789473684205</v>
      </c>
      <c r="AG122" s="19"/>
      <c r="AH122" s="33" t="s">
        <v>205</v>
      </c>
      <c r="AI122" s="18">
        <v>3</v>
      </c>
      <c r="AJ122" s="119">
        <f t="shared" si="38"/>
        <v>0.29574611748818369</v>
      </c>
      <c r="AK122" s="120">
        <f>AJ122*(Pesos!$C$12)</f>
        <v>5.9149223497636738</v>
      </c>
      <c r="AL122" s="19"/>
      <c r="AM122" s="33" t="s">
        <v>205</v>
      </c>
      <c r="AN122" s="18">
        <v>16</v>
      </c>
      <c r="AO122" s="119">
        <f t="shared" si="39"/>
        <v>0.2802975761939045</v>
      </c>
      <c r="AP122" s="120">
        <f>AO122*(Pesos!$C$13)</f>
        <v>6.4468442524598037</v>
      </c>
      <c r="AQ122" s="19"/>
      <c r="AR122" s="33" t="s">
        <v>205</v>
      </c>
      <c r="AS122" s="18">
        <v>66</v>
      </c>
      <c r="AT122" s="119">
        <f t="shared" si="40"/>
        <v>0.26253984687900173</v>
      </c>
      <c r="AU122" s="120">
        <f>AT122*(Pesos!$C$14)</f>
        <v>6.5634961719750429</v>
      </c>
      <c r="AV122" s="19"/>
      <c r="AW122" s="33" t="s">
        <v>205</v>
      </c>
      <c r="AX122" s="18">
        <v>18</v>
      </c>
      <c r="AY122" s="119">
        <f t="shared" si="41"/>
        <v>0.34683911838458492</v>
      </c>
      <c r="AZ122" s="120">
        <f>AY122*(Pesos!$C$15)</f>
        <v>5.8962650125379437</v>
      </c>
      <c r="BA122" s="19"/>
      <c r="BB122" s="33" t="s">
        <v>205</v>
      </c>
      <c r="BC122" s="18">
        <v>11</v>
      </c>
      <c r="BD122" s="119">
        <f t="shared" si="30"/>
        <v>0.88582460011031439</v>
      </c>
      <c r="BE122" s="120">
        <f>BD122*(Pesos!$C$16)</f>
        <v>28.34638720353006</v>
      </c>
    </row>
    <row r="123" spans="1:57" x14ac:dyDescent="0.25">
      <c r="A123" s="99">
        <v>121</v>
      </c>
      <c r="B123" s="17" t="s">
        <v>58</v>
      </c>
      <c r="C123" s="33" t="s">
        <v>206</v>
      </c>
      <c r="D123" s="18">
        <v>8515</v>
      </c>
      <c r="E123" s="119">
        <f t="shared" si="33"/>
        <v>0.48087452408240688</v>
      </c>
      <c r="F123" s="120">
        <f>E123*(Pesos!$C$7)</f>
        <v>2.4043726204120346</v>
      </c>
      <c r="G123" s="17" t="s">
        <v>58</v>
      </c>
      <c r="H123" s="33" t="s">
        <v>206</v>
      </c>
      <c r="I123" s="31">
        <f>'DDemog IBGE 2020'!E121</f>
        <v>3.1445499212503876</v>
      </c>
      <c r="J123" s="119">
        <f t="shared" si="34"/>
        <v>-0.38432948835115643</v>
      </c>
      <c r="K123" s="120">
        <f>J123*(Pesos!$C$8)</f>
        <v>-7.3983426507597612</v>
      </c>
      <c r="L123" s="17" t="s">
        <v>58</v>
      </c>
      <c r="M123" s="33" t="s">
        <v>206</v>
      </c>
      <c r="N123" s="33">
        <v>288</v>
      </c>
      <c r="O123" s="33">
        <v>7463</v>
      </c>
      <c r="P123" s="33">
        <v>250</v>
      </c>
      <c r="Q123" s="32">
        <f t="shared" si="31"/>
        <v>7.3068493150684928</v>
      </c>
      <c r="R123" s="119">
        <f t="shared" si="35"/>
        <v>0.90095444501432675</v>
      </c>
      <c r="S123" s="120">
        <f>R123*(Pesos!$C$9)</f>
        <v>7.207635560114614</v>
      </c>
      <c r="T123" s="17" t="s">
        <v>58</v>
      </c>
      <c r="U123" s="33" t="s">
        <v>206</v>
      </c>
      <c r="V123" s="18">
        <v>6792</v>
      </c>
      <c r="W123" s="18">
        <v>1858</v>
      </c>
      <c r="X123" s="18">
        <v>5314</v>
      </c>
      <c r="Y123" s="32">
        <f t="shared" si="32"/>
        <v>12.752511415525113</v>
      </c>
      <c r="Z123" s="119">
        <f t="shared" si="36"/>
        <v>0.51934913993491416</v>
      </c>
      <c r="AA123" s="120">
        <f>Z123*(Pesos!$C$10)</f>
        <v>3.116094839609485</v>
      </c>
      <c r="AB123" s="17" t="s">
        <v>58</v>
      </c>
      <c r="AC123" s="33" t="s">
        <v>206</v>
      </c>
      <c r="AD123" s="18">
        <v>0</v>
      </c>
      <c r="AE123" s="119">
        <f t="shared" si="37"/>
        <v>0</v>
      </c>
      <c r="AF123" s="120">
        <f>AE123*(Pesos!$C$11)</f>
        <v>0</v>
      </c>
      <c r="AG123" s="17" t="s">
        <v>58</v>
      </c>
      <c r="AH123" s="33" t="s">
        <v>206</v>
      </c>
      <c r="AI123" s="18">
        <v>2</v>
      </c>
      <c r="AJ123" s="119">
        <f t="shared" si="38"/>
        <v>0.19716407832545579</v>
      </c>
      <c r="AK123" s="120">
        <f>AJ123*(Pesos!$C$12)</f>
        <v>3.9432815665091159</v>
      </c>
      <c r="AL123" s="17" t="s">
        <v>58</v>
      </c>
      <c r="AM123" s="33" t="s">
        <v>206</v>
      </c>
      <c r="AN123" s="18">
        <v>31</v>
      </c>
      <c r="AO123" s="119">
        <f t="shared" si="39"/>
        <v>0.54307655387568987</v>
      </c>
      <c r="AP123" s="120">
        <f>AO123*(Pesos!$C$13)</f>
        <v>12.490760739140867</v>
      </c>
      <c r="AQ123" s="17" t="s">
        <v>58</v>
      </c>
      <c r="AR123" s="33" t="s">
        <v>206</v>
      </c>
      <c r="AS123" s="18">
        <v>129</v>
      </c>
      <c r="AT123" s="119">
        <f t="shared" si="40"/>
        <v>0.51314606435441246</v>
      </c>
      <c r="AU123" s="120">
        <f>AT123*(Pesos!$C$14)</f>
        <v>12.828651608860312</v>
      </c>
      <c r="AV123" s="17" t="s">
        <v>58</v>
      </c>
      <c r="AW123" s="33" t="s">
        <v>206</v>
      </c>
      <c r="AX123" s="18">
        <v>21</v>
      </c>
      <c r="AY123" s="119">
        <f t="shared" si="41"/>
        <v>0.40464563811534909</v>
      </c>
      <c r="AZ123" s="120">
        <f>AY123*(Pesos!$C$15)</f>
        <v>6.8789758479609349</v>
      </c>
      <c r="BA123" s="17" t="s">
        <v>58</v>
      </c>
      <c r="BB123" s="33" t="s">
        <v>206</v>
      </c>
      <c r="BC123" s="18">
        <v>11</v>
      </c>
      <c r="BD123" s="119">
        <f t="shared" si="30"/>
        <v>0.88582460011031439</v>
      </c>
      <c r="BE123" s="120">
        <f>BD123*(Pesos!$C$16)</f>
        <v>28.34638720353006</v>
      </c>
    </row>
    <row r="124" spans="1:57" x14ac:dyDescent="0.25">
      <c r="A124" s="99">
        <v>122</v>
      </c>
      <c r="B124" s="17"/>
      <c r="C124" s="33" t="s">
        <v>207</v>
      </c>
      <c r="D124" s="18">
        <v>14566</v>
      </c>
      <c r="E124" s="119">
        <f t="shared" si="33"/>
        <v>0.82259757108447895</v>
      </c>
      <c r="F124" s="120">
        <f>E124*(Pesos!$C$7)</f>
        <v>4.1129878554223946</v>
      </c>
      <c r="G124" s="17"/>
      <c r="H124" s="33" t="s">
        <v>207</v>
      </c>
      <c r="I124" s="31">
        <f>'DDemog IBGE 2020'!E122</f>
        <v>4.6074211012808659</v>
      </c>
      <c r="J124" s="119">
        <f t="shared" si="34"/>
        <v>-0.56312281210961823</v>
      </c>
      <c r="K124" s="120">
        <f>J124*(Pesos!$C$8)</f>
        <v>-10.84011413311015</v>
      </c>
      <c r="L124" s="17"/>
      <c r="M124" s="33" t="s">
        <v>207</v>
      </c>
      <c r="N124" s="33">
        <v>1396</v>
      </c>
      <c r="O124" s="33">
        <v>11555</v>
      </c>
      <c r="P124" s="33">
        <v>407</v>
      </c>
      <c r="Q124" s="32">
        <f t="shared" si="31"/>
        <v>12.199086757990868</v>
      </c>
      <c r="R124" s="119">
        <f t="shared" si="35"/>
        <v>1.5041806619799247</v>
      </c>
      <c r="S124" s="120">
        <f>R124*(Pesos!$C$9)</f>
        <v>12.033445295839398</v>
      </c>
      <c r="T124" s="17"/>
      <c r="U124" s="33" t="s">
        <v>207</v>
      </c>
      <c r="V124" s="18">
        <v>10757</v>
      </c>
      <c r="W124" s="18">
        <v>4588</v>
      </c>
      <c r="X124" s="18">
        <v>7587</v>
      </c>
      <c r="Y124" s="32">
        <f t="shared" si="32"/>
        <v>20.942465753424656</v>
      </c>
      <c r="Z124" s="119">
        <f t="shared" si="36"/>
        <v>0.85288702928870319</v>
      </c>
      <c r="AA124" s="120">
        <f>Z124*(Pesos!$C$10)</f>
        <v>5.1173221757322196</v>
      </c>
      <c r="AB124" s="17"/>
      <c r="AC124" s="33" t="s">
        <v>207</v>
      </c>
      <c r="AD124" s="18">
        <v>0</v>
      </c>
      <c r="AE124" s="119">
        <f t="shared" si="37"/>
        <v>0</v>
      </c>
      <c r="AF124" s="120">
        <f>AE124*(Pesos!$C$11)</f>
        <v>0</v>
      </c>
      <c r="AG124" s="17"/>
      <c r="AH124" s="33" t="s">
        <v>207</v>
      </c>
      <c r="AI124" s="18">
        <v>9</v>
      </c>
      <c r="AJ124" s="119">
        <f t="shared" si="38"/>
        <v>0.88723835246455096</v>
      </c>
      <c r="AK124" s="120">
        <f>AJ124*(Pesos!$C$12)</f>
        <v>17.744767049291021</v>
      </c>
      <c r="AL124" s="17"/>
      <c r="AM124" s="33" t="s">
        <v>207</v>
      </c>
      <c r="AN124" s="18">
        <v>44</v>
      </c>
      <c r="AO124" s="119">
        <f t="shared" si="39"/>
        <v>0.77081833453323734</v>
      </c>
      <c r="AP124" s="120">
        <f>AO124*(Pesos!$C$13)</f>
        <v>17.728821694264457</v>
      </c>
      <c r="AQ124" s="17"/>
      <c r="AR124" s="33" t="s">
        <v>207</v>
      </c>
      <c r="AS124" s="18">
        <v>291</v>
      </c>
      <c r="AT124" s="119">
        <f t="shared" si="40"/>
        <v>1.1575620521483256</v>
      </c>
      <c r="AU124" s="120">
        <f>AT124*(Pesos!$C$14)</f>
        <v>28.93905130370814</v>
      </c>
      <c r="AV124" s="17"/>
      <c r="AW124" s="33" t="s">
        <v>207</v>
      </c>
      <c r="AX124" s="18">
        <v>46</v>
      </c>
      <c r="AY124" s="119">
        <f t="shared" si="41"/>
        <v>0.88636663587171693</v>
      </c>
      <c r="AZ124" s="120">
        <f>AY124*(Pesos!$C$15)</f>
        <v>15.068232809819188</v>
      </c>
      <c r="BA124" s="17"/>
      <c r="BB124" s="33" t="s">
        <v>207</v>
      </c>
      <c r="BC124" s="18">
        <v>13</v>
      </c>
      <c r="BD124" s="119">
        <f t="shared" si="30"/>
        <v>1.0468836183121897</v>
      </c>
      <c r="BE124" s="120">
        <f>BD124*(Pesos!$C$16)</f>
        <v>33.50027578599007</v>
      </c>
    </row>
    <row r="125" spans="1:57" x14ac:dyDescent="0.25">
      <c r="A125" s="99">
        <v>123</v>
      </c>
      <c r="B125" s="24" t="s">
        <v>59</v>
      </c>
      <c r="C125" s="33" t="s">
        <v>113</v>
      </c>
      <c r="D125" s="18">
        <v>94785</v>
      </c>
      <c r="E125" s="119">
        <f t="shared" si="33"/>
        <v>5.3528704363066284</v>
      </c>
      <c r="F125" s="120">
        <f>E125*(Pesos!$C$7)</f>
        <v>26.764352181533141</v>
      </c>
      <c r="G125" s="24" t="s">
        <v>59</v>
      </c>
      <c r="H125" s="33" t="s">
        <v>113</v>
      </c>
      <c r="I125" s="31">
        <f>('DDemog IBGE 2020'!E123)/2</f>
        <v>24.583027315215396</v>
      </c>
      <c r="J125" s="119">
        <f t="shared" si="34"/>
        <v>-3.0045579007447825</v>
      </c>
      <c r="K125" s="120">
        <f>J125*(Pesos!$C$8)</f>
        <v>-57.837739589337062</v>
      </c>
      <c r="L125" s="24" t="s">
        <v>59</v>
      </c>
      <c r="M125" s="33" t="s">
        <v>113</v>
      </c>
      <c r="N125" s="33">
        <v>5725</v>
      </c>
      <c r="O125" s="33">
        <v>6522</v>
      </c>
      <c r="P125" s="33">
        <v>3253</v>
      </c>
      <c r="Q125" s="32">
        <f t="shared" si="31"/>
        <v>14.155251141552512</v>
      </c>
      <c r="R125" s="119">
        <f t="shared" si="35"/>
        <v>1.7453810645821857</v>
      </c>
      <c r="S125" s="120">
        <f>R125*(Pesos!$C$9)</f>
        <v>13.963048516657485</v>
      </c>
      <c r="T125" s="24" t="s">
        <v>59</v>
      </c>
      <c r="U125" s="33" t="s">
        <v>113</v>
      </c>
      <c r="V125" s="18">
        <v>54172</v>
      </c>
      <c r="W125" s="18">
        <v>7986</v>
      </c>
      <c r="X125" s="18">
        <v>40092</v>
      </c>
      <c r="Y125" s="32">
        <f t="shared" si="32"/>
        <v>93.378995433789953</v>
      </c>
      <c r="Z125" s="119">
        <f t="shared" si="36"/>
        <v>3.8028823802882394</v>
      </c>
      <c r="AA125" s="120">
        <f>Z125*(Pesos!$C$10)</f>
        <v>22.817294281729438</v>
      </c>
      <c r="AB125" s="24" t="s">
        <v>59</v>
      </c>
      <c r="AC125" s="33" t="s">
        <v>113</v>
      </c>
      <c r="AD125" s="18">
        <v>0</v>
      </c>
      <c r="AE125" s="119">
        <f t="shared" si="37"/>
        <v>0</v>
      </c>
      <c r="AF125" s="120">
        <f>AE125*(Pesos!$C$11)</f>
        <v>0</v>
      </c>
      <c r="AG125" s="24" t="s">
        <v>59</v>
      </c>
      <c r="AH125" s="33" t="s">
        <v>113</v>
      </c>
      <c r="AI125" s="18">
        <v>36</v>
      </c>
      <c r="AJ125" s="119">
        <f t="shared" si="38"/>
        <v>3.5489534098582038</v>
      </c>
      <c r="AK125" s="120">
        <f>AJ125*(Pesos!$C$12)</f>
        <v>70.979068197164082</v>
      </c>
      <c r="AL125" s="24" t="s">
        <v>59</v>
      </c>
      <c r="AM125" s="33" t="s">
        <v>113</v>
      </c>
      <c r="AN125" s="18">
        <v>262</v>
      </c>
      <c r="AO125" s="119">
        <f t="shared" si="39"/>
        <v>4.5898728101751853</v>
      </c>
      <c r="AP125" s="120">
        <f>AO125*(Pesos!$C$13)</f>
        <v>105.56707463402927</v>
      </c>
      <c r="AQ125" s="24" t="s">
        <v>59</v>
      </c>
      <c r="AR125" s="33" t="s">
        <v>113</v>
      </c>
      <c r="AS125" s="18">
        <v>1127</v>
      </c>
      <c r="AT125" s="119">
        <f t="shared" si="40"/>
        <v>4.4830667792823471</v>
      </c>
      <c r="AU125" s="120">
        <f>AT125*(Pesos!$C$14)</f>
        <v>112.07666948205868</v>
      </c>
      <c r="AV125" s="24" t="s">
        <v>59</v>
      </c>
      <c r="AW125" s="33" t="s">
        <v>113</v>
      </c>
      <c r="AX125" s="18">
        <v>259</v>
      </c>
      <c r="AY125" s="119">
        <f t="shared" si="41"/>
        <v>4.9906295367559723</v>
      </c>
      <c r="AZ125" s="120">
        <f>AY125*(Pesos!$C$15)</f>
        <v>84.840702124851532</v>
      </c>
      <c r="BA125" s="24" t="s">
        <v>59</v>
      </c>
      <c r="BB125" s="150" t="s">
        <v>113</v>
      </c>
      <c r="BC125" s="149">
        <v>23</v>
      </c>
      <c r="BD125" s="119">
        <f t="shared" si="30"/>
        <v>1.8521787093215665</v>
      </c>
      <c r="BE125" s="120">
        <f>BD125*(Pesos!$C$16)</f>
        <v>59.269718698290127</v>
      </c>
    </row>
    <row r="126" spans="1:57" x14ac:dyDescent="0.25">
      <c r="A126" s="99">
        <v>124</v>
      </c>
      <c r="B126" s="17" t="s">
        <v>60</v>
      </c>
      <c r="C126" s="33" t="s">
        <v>208</v>
      </c>
      <c r="D126" s="18">
        <v>14781</v>
      </c>
      <c r="E126" s="119">
        <f t="shared" si="33"/>
        <v>0.83473944104075826</v>
      </c>
      <c r="F126" s="120">
        <f>E126*(Pesos!$C$7)</f>
        <v>4.1736972052037915</v>
      </c>
      <c r="G126" s="17" t="s">
        <v>60</v>
      </c>
      <c r="H126" s="33" t="s">
        <v>208</v>
      </c>
      <c r="I126" s="31">
        <f>'DDemog IBGE 2020'!E124</f>
        <v>2.3292799238052089</v>
      </c>
      <c r="J126" s="119">
        <f t="shared" si="34"/>
        <v>-0.28468651595987643</v>
      </c>
      <c r="K126" s="120">
        <f>J126*(Pesos!$C$8)</f>
        <v>-5.4802154322276211</v>
      </c>
      <c r="L126" s="17" t="s">
        <v>60</v>
      </c>
      <c r="M126" s="33" t="s">
        <v>208</v>
      </c>
      <c r="N126" s="33">
        <v>1399</v>
      </c>
      <c r="O126" s="33">
        <v>10495</v>
      </c>
      <c r="P126" s="33">
        <v>640</v>
      </c>
      <c r="Q126" s="32">
        <f t="shared" si="31"/>
        <v>11.446575342465755</v>
      </c>
      <c r="R126" s="119">
        <f t="shared" si="35"/>
        <v>1.4113939524821364</v>
      </c>
      <c r="S126" s="120">
        <f>R126*(Pesos!$C$9)</f>
        <v>11.291151619857091</v>
      </c>
      <c r="T126" s="17" t="s">
        <v>60</v>
      </c>
      <c r="U126" s="33" t="s">
        <v>208</v>
      </c>
      <c r="V126" s="18">
        <v>11879</v>
      </c>
      <c r="W126" s="18">
        <v>4927</v>
      </c>
      <c r="X126" s="18">
        <v>10497</v>
      </c>
      <c r="Y126" s="32">
        <f t="shared" si="32"/>
        <v>24.934246575342467</v>
      </c>
      <c r="Z126" s="119">
        <f t="shared" si="36"/>
        <v>1.0154532775453282</v>
      </c>
      <c r="AA126" s="120">
        <f>Z126*(Pesos!$C$10)</f>
        <v>6.0927196652719697</v>
      </c>
      <c r="AB126" s="17" t="s">
        <v>60</v>
      </c>
      <c r="AC126" s="33" t="s">
        <v>208</v>
      </c>
      <c r="AD126" s="18">
        <v>0</v>
      </c>
      <c r="AE126" s="119">
        <f t="shared" si="37"/>
        <v>0</v>
      </c>
      <c r="AF126" s="120">
        <f>AE126*(Pesos!$C$11)</f>
        <v>0</v>
      </c>
      <c r="AG126" s="17" t="s">
        <v>60</v>
      </c>
      <c r="AH126" s="33" t="s">
        <v>208</v>
      </c>
      <c r="AI126" s="18">
        <v>18</v>
      </c>
      <c r="AJ126" s="119">
        <f t="shared" si="38"/>
        <v>1.7744767049291019</v>
      </c>
      <c r="AK126" s="120">
        <f>AJ126*(Pesos!$C$12)</f>
        <v>35.489534098582041</v>
      </c>
      <c r="AL126" s="17" t="s">
        <v>60</v>
      </c>
      <c r="AM126" s="33" t="s">
        <v>208</v>
      </c>
      <c r="AN126" s="18">
        <v>66</v>
      </c>
      <c r="AO126" s="119">
        <f t="shared" si="39"/>
        <v>1.156227501799856</v>
      </c>
      <c r="AP126" s="120">
        <f>AO126*(Pesos!$C$13)</f>
        <v>26.593232541396688</v>
      </c>
      <c r="AQ126" s="17" t="s">
        <v>60</v>
      </c>
      <c r="AR126" s="33" t="s">
        <v>208</v>
      </c>
      <c r="AS126" s="18">
        <v>280</v>
      </c>
      <c r="AT126" s="119">
        <f t="shared" si="40"/>
        <v>1.1138054110018254</v>
      </c>
      <c r="AU126" s="120">
        <f>AT126*(Pesos!$C$14)</f>
        <v>27.845135275045635</v>
      </c>
      <c r="AV126" s="17" t="s">
        <v>60</v>
      </c>
      <c r="AW126" s="33" t="s">
        <v>208</v>
      </c>
      <c r="AX126" s="18">
        <v>42</v>
      </c>
      <c r="AY126" s="119">
        <f t="shared" si="41"/>
        <v>0.80929127623069819</v>
      </c>
      <c r="AZ126" s="120">
        <f>AY126*(Pesos!$C$15)</f>
        <v>13.75795169592187</v>
      </c>
      <c r="BA126" s="17" t="s">
        <v>60</v>
      </c>
      <c r="BB126" s="33" t="s">
        <v>208</v>
      </c>
      <c r="BC126" s="18">
        <v>13</v>
      </c>
      <c r="BD126" s="119">
        <f t="shared" si="30"/>
        <v>1.0468836183121897</v>
      </c>
      <c r="BE126" s="120">
        <f>BD126*(Pesos!$C$16)</f>
        <v>33.50027578599007</v>
      </c>
    </row>
    <row r="127" spans="1:57" x14ac:dyDescent="0.25">
      <c r="A127" s="99">
        <v>125</v>
      </c>
      <c r="B127" s="19" t="s">
        <v>61</v>
      </c>
      <c r="C127" s="33" t="s">
        <v>209</v>
      </c>
      <c r="D127" s="18">
        <v>8955</v>
      </c>
      <c r="E127" s="119">
        <f t="shared" si="33"/>
        <v>0.50572300213246668</v>
      </c>
      <c r="F127" s="120">
        <f>E127*(Pesos!$C$7)</f>
        <v>2.5286150106623335</v>
      </c>
      <c r="G127" s="19" t="s">
        <v>61</v>
      </c>
      <c r="H127" s="33" t="s">
        <v>209</v>
      </c>
      <c r="I127" s="31">
        <f>'DDemog IBGE 2020'!E125</f>
        <v>2.1370741176543886</v>
      </c>
      <c r="J127" s="119">
        <f t="shared" si="34"/>
        <v>-0.2611949635959398</v>
      </c>
      <c r="K127" s="120">
        <f>J127*(Pesos!$C$8)</f>
        <v>-5.0280030492218408</v>
      </c>
      <c r="L127" s="19" t="s">
        <v>61</v>
      </c>
      <c r="M127" s="33" t="s">
        <v>209</v>
      </c>
      <c r="N127" s="33">
        <v>647</v>
      </c>
      <c r="O127" s="33">
        <v>7569</v>
      </c>
      <c r="P127" s="33">
        <v>143</v>
      </c>
      <c r="Q127" s="32">
        <f t="shared" si="31"/>
        <v>7.6337899543379004</v>
      </c>
      <c r="R127" s="119">
        <f t="shared" si="35"/>
        <v>0.94126711734467672</v>
      </c>
      <c r="S127" s="120">
        <f>R127*(Pesos!$C$9)</f>
        <v>7.5301369387574137</v>
      </c>
      <c r="T127" s="19" t="s">
        <v>61</v>
      </c>
      <c r="U127" s="33" t="s">
        <v>209</v>
      </c>
      <c r="V127" s="18">
        <v>6777</v>
      </c>
      <c r="W127" s="18">
        <v>3051</v>
      </c>
      <c r="X127" s="18">
        <v>6193</v>
      </c>
      <c r="Y127" s="32">
        <f t="shared" si="32"/>
        <v>14.631050228310501</v>
      </c>
      <c r="Z127" s="119">
        <f t="shared" si="36"/>
        <v>0.59585309158530941</v>
      </c>
      <c r="AA127" s="120">
        <f>Z127*(Pesos!$C$10)</f>
        <v>3.5751185495118563</v>
      </c>
      <c r="AB127" s="19" t="s">
        <v>61</v>
      </c>
      <c r="AC127" s="33" t="s">
        <v>209</v>
      </c>
      <c r="AD127" s="18">
        <v>0</v>
      </c>
      <c r="AE127" s="119">
        <f t="shared" si="37"/>
        <v>0</v>
      </c>
      <c r="AF127" s="120">
        <f>AE127*(Pesos!$C$11)</f>
        <v>0</v>
      </c>
      <c r="AG127" s="19" t="s">
        <v>61</v>
      </c>
      <c r="AH127" s="33" t="s">
        <v>209</v>
      </c>
      <c r="AI127" s="18">
        <v>11</v>
      </c>
      <c r="AJ127" s="119">
        <f t="shared" si="38"/>
        <v>1.0844024307900066</v>
      </c>
      <c r="AK127" s="120">
        <f>AJ127*(Pesos!$C$12)</f>
        <v>21.688048615800135</v>
      </c>
      <c r="AL127" s="19" t="s">
        <v>61</v>
      </c>
      <c r="AM127" s="33" t="s">
        <v>209</v>
      </c>
      <c r="AN127" s="18">
        <v>45</v>
      </c>
      <c r="AO127" s="119">
        <f t="shared" si="39"/>
        <v>0.78833693304535635</v>
      </c>
      <c r="AP127" s="120">
        <f>AO127*(Pesos!$C$13)</f>
        <v>18.131749460043196</v>
      </c>
      <c r="AQ127" s="19" t="s">
        <v>61</v>
      </c>
      <c r="AR127" s="33" t="s">
        <v>209</v>
      </c>
      <c r="AS127" s="18">
        <v>189</v>
      </c>
      <c r="AT127" s="119">
        <f t="shared" si="40"/>
        <v>0.75181865242623225</v>
      </c>
      <c r="AU127" s="120">
        <f>AT127*(Pesos!$C$14)</f>
        <v>18.795466310655804</v>
      </c>
      <c r="AV127" s="19" t="s">
        <v>61</v>
      </c>
      <c r="AW127" s="33" t="s">
        <v>209</v>
      </c>
      <c r="AX127" s="18">
        <v>33</v>
      </c>
      <c r="AY127" s="119">
        <f t="shared" si="41"/>
        <v>0.63587171703840573</v>
      </c>
      <c r="AZ127" s="120">
        <f>AY127*(Pesos!$C$15)</f>
        <v>10.809819189652897</v>
      </c>
      <c r="BA127" s="19" t="s">
        <v>61</v>
      </c>
      <c r="BB127" s="33" t="s">
        <v>209</v>
      </c>
      <c r="BC127" s="18">
        <v>11</v>
      </c>
      <c r="BD127" s="119">
        <f t="shared" si="30"/>
        <v>0.88582460011031439</v>
      </c>
      <c r="BE127" s="120">
        <f>BD127*(Pesos!$C$16)</f>
        <v>28.34638720353006</v>
      </c>
    </row>
    <row r="128" spans="1:57" x14ac:dyDescent="0.25">
      <c r="A128" s="99">
        <v>126</v>
      </c>
      <c r="B128" s="19"/>
      <c r="C128" s="33" t="s">
        <v>210</v>
      </c>
      <c r="D128" s="18">
        <v>6459</v>
      </c>
      <c r="E128" s="119">
        <f t="shared" si="33"/>
        <v>0.36476436301212756</v>
      </c>
      <c r="F128" s="120">
        <f>E128*(Pesos!$C$7)</f>
        <v>1.8238218150606378</v>
      </c>
      <c r="G128" s="19"/>
      <c r="H128" s="33" t="s">
        <v>210</v>
      </c>
      <c r="I128" s="31">
        <f>'DDemog IBGE 2020'!E126</f>
        <v>5.0922163439102421</v>
      </c>
      <c r="J128" s="119">
        <f t="shared" si="34"/>
        <v>-0.62237488703954491</v>
      </c>
      <c r="K128" s="120">
        <f>J128*(Pesos!$C$8)</f>
        <v>-11.98071657551124</v>
      </c>
      <c r="L128" s="19"/>
      <c r="M128" s="33" t="s">
        <v>210</v>
      </c>
      <c r="N128" s="33">
        <v>423</v>
      </c>
      <c r="O128" s="33">
        <v>573</v>
      </c>
      <c r="P128" s="33">
        <v>246</v>
      </c>
      <c r="Q128" s="32">
        <f t="shared" si="31"/>
        <v>1.1342465753424658</v>
      </c>
      <c r="R128" s="119">
        <f t="shared" si="35"/>
        <v>0.13985569562652092</v>
      </c>
      <c r="S128" s="120">
        <f>R128*(Pesos!$C$9)</f>
        <v>1.1188455650121674</v>
      </c>
      <c r="T128" s="19"/>
      <c r="U128" s="33" t="s">
        <v>210</v>
      </c>
      <c r="V128" s="18">
        <v>4783</v>
      </c>
      <c r="W128" s="18">
        <v>496</v>
      </c>
      <c r="X128" s="18">
        <v>5078</v>
      </c>
      <c r="Y128" s="32">
        <f t="shared" si="32"/>
        <v>9.4584474885844756</v>
      </c>
      <c r="Z128" s="119">
        <f t="shared" si="36"/>
        <v>0.38519758251975844</v>
      </c>
      <c r="AA128" s="120">
        <f>Z128*(Pesos!$C$10)</f>
        <v>2.3111854951185506</v>
      </c>
      <c r="AB128" s="19"/>
      <c r="AC128" s="33" t="s">
        <v>210</v>
      </c>
      <c r="AD128" s="18">
        <v>3</v>
      </c>
      <c r="AE128" s="119">
        <f t="shared" si="37"/>
        <v>2.8815789473684208</v>
      </c>
      <c r="AF128" s="120">
        <f>AE128*(Pesos!$C$11)</f>
        <v>83.565789473684205</v>
      </c>
      <c r="AG128" s="19"/>
      <c r="AH128" s="33" t="s">
        <v>210</v>
      </c>
      <c r="AI128" s="18">
        <v>5</v>
      </c>
      <c r="AJ128" s="119">
        <f t="shared" si="38"/>
        <v>0.49291019581363943</v>
      </c>
      <c r="AK128" s="120">
        <f>AJ128*(Pesos!$C$12)</f>
        <v>9.8582039162727888</v>
      </c>
      <c r="AL128" s="19"/>
      <c r="AM128" s="33" t="s">
        <v>210</v>
      </c>
      <c r="AN128" s="18">
        <v>20</v>
      </c>
      <c r="AO128" s="119">
        <f t="shared" si="39"/>
        <v>0.35037197024238059</v>
      </c>
      <c r="AP128" s="120">
        <f>AO128*(Pesos!$C$13)</f>
        <v>8.058555315574754</v>
      </c>
      <c r="AQ128" s="19"/>
      <c r="AR128" s="33" t="s">
        <v>210</v>
      </c>
      <c r="AS128" s="18">
        <v>115</v>
      </c>
      <c r="AT128" s="119">
        <f t="shared" si="40"/>
        <v>0.45745579380432116</v>
      </c>
      <c r="AU128" s="120">
        <f>AT128*(Pesos!$C$14)</f>
        <v>11.43639484510803</v>
      </c>
      <c r="AV128" s="19"/>
      <c r="AW128" s="33" t="s">
        <v>210</v>
      </c>
      <c r="AX128" s="18">
        <v>22</v>
      </c>
      <c r="AY128" s="119">
        <f t="shared" si="41"/>
        <v>0.42391447802560384</v>
      </c>
      <c r="AZ128" s="120">
        <f>AY128*(Pesos!$C$15)</f>
        <v>7.2065461264352653</v>
      </c>
      <c r="BA128" s="19"/>
      <c r="BB128" s="33" t="s">
        <v>210</v>
      </c>
      <c r="BC128" s="18">
        <v>11</v>
      </c>
      <c r="BD128" s="119">
        <f t="shared" si="30"/>
        <v>0.88582460011031439</v>
      </c>
      <c r="BE128" s="120">
        <f>BD128*(Pesos!$C$16)</f>
        <v>28.34638720353006</v>
      </c>
    </row>
    <row r="129" spans="1:57" x14ac:dyDescent="0.25">
      <c r="A129" s="99">
        <v>127</v>
      </c>
      <c r="B129" s="24" t="s">
        <v>62</v>
      </c>
      <c r="C129" s="33" t="s">
        <v>142</v>
      </c>
      <c r="D129" s="18">
        <v>109729</v>
      </c>
      <c r="E129" s="119">
        <f t="shared" si="33"/>
        <v>6.1968151089886589</v>
      </c>
      <c r="F129" s="120">
        <f>E129*(Pesos!$C$7)</f>
        <v>30.984075544943295</v>
      </c>
      <c r="G129" s="24" t="s">
        <v>62</v>
      </c>
      <c r="H129" s="33" t="s">
        <v>142</v>
      </c>
      <c r="I129" s="31">
        <f>('DDemog IBGE 2020'!E127)/2</f>
        <v>198.49118916881477</v>
      </c>
      <c r="J129" s="119">
        <f t="shared" si="34"/>
        <v>-24.259757067278198</v>
      </c>
      <c r="K129" s="120">
        <f>J129*(Pesos!$C$8)</f>
        <v>-467.00032354510529</v>
      </c>
      <c r="L129" s="24" t="s">
        <v>62</v>
      </c>
      <c r="M129" s="33" t="s">
        <v>142</v>
      </c>
      <c r="N129" s="33">
        <v>31084</v>
      </c>
      <c r="O129" s="33">
        <v>8968</v>
      </c>
      <c r="P129" s="33">
        <v>4781</v>
      </c>
      <c r="Q129" s="32">
        <f t="shared" si="31"/>
        <v>40.943378995433797</v>
      </c>
      <c r="R129" s="119">
        <f t="shared" si="35"/>
        <v>5.0484302753814916</v>
      </c>
      <c r="S129" s="120">
        <f>R129*(Pesos!$C$9)</f>
        <v>40.387442203051933</v>
      </c>
      <c r="T129" s="24" t="s">
        <v>62</v>
      </c>
      <c r="U129" s="33" t="s">
        <v>142</v>
      </c>
      <c r="V129" s="18">
        <v>85981</v>
      </c>
      <c r="W129" s="18">
        <v>6088</v>
      </c>
      <c r="X129" s="18">
        <v>53313</v>
      </c>
      <c r="Y129" s="32">
        <f t="shared" si="32"/>
        <v>132.76894977168948</v>
      </c>
      <c r="Z129" s="119">
        <f t="shared" si="36"/>
        <v>5.4070478847047889</v>
      </c>
      <c r="AA129" s="120">
        <f>Z129*(Pesos!$C$10)</f>
        <v>32.442287308228735</v>
      </c>
      <c r="AB129" s="24" t="s">
        <v>62</v>
      </c>
      <c r="AC129" s="33" t="s">
        <v>142</v>
      </c>
      <c r="AD129" s="18">
        <v>0</v>
      </c>
      <c r="AE129" s="119">
        <f t="shared" si="37"/>
        <v>0</v>
      </c>
      <c r="AF129" s="120">
        <f>AE129*(Pesos!$C$11)</f>
        <v>0</v>
      </c>
      <c r="AG129" s="24" t="s">
        <v>62</v>
      </c>
      <c r="AH129" s="33" t="s">
        <v>142</v>
      </c>
      <c r="AI129" s="18">
        <v>50</v>
      </c>
      <c r="AJ129" s="119">
        <f t="shared" si="38"/>
        <v>4.9291019581363944</v>
      </c>
      <c r="AK129" s="120">
        <f>AJ129*(Pesos!$C$12)</f>
        <v>98.582039162727881</v>
      </c>
      <c r="AL129" s="24" t="s">
        <v>62</v>
      </c>
      <c r="AM129" s="33" t="s">
        <v>142</v>
      </c>
      <c r="AN129" s="18">
        <v>312</v>
      </c>
      <c r="AO129" s="119">
        <f t="shared" si="39"/>
        <v>5.4658027357811383</v>
      </c>
      <c r="AP129" s="120">
        <f>AO129*(Pesos!$C$13)</f>
        <v>125.71346292296619</v>
      </c>
      <c r="AQ129" s="24" t="s">
        <v>62</v>
      </c>
      <c r="AR129" s="33" t="s">
        <v>142</v>
      </c>
      <c r="AS129" s="18">
        <v>1307</v>
      </c>
      <c r="AT129" s="119">
        <f t="shared" si="40"/>
        <v>5.1990845434978059</v>
      </c>
      <c r="AU129" s="120">
        <f>AT129*(Pesos!$C$14)</f>
        <v>129.97711358744516</v>
      </c>
      <c r="AV129" s="24" t="s">
        <v>62</v>
      </c>
      <c r="AW129" s="33" t="s">
        <v>142</v>
      </c>
      <c r="AX129" s="18">
        <v>282</v>
      </c>
      <c r="AY129" s="119">
        <f t="shared" si="41"/>
        <v>5.4338128546918307</v>
      </c>
      <c r="AZ129" s="120">
        <f>AY129*(Pesos!$C$15)</f>
        <v>92.374818529761129</v>
      </c>
      <c r="BA129" s="24" t="s">
        <v>62</v>
      </c>
      <c r="BB129" s="150" t="s">
        <v>142</v>
      </c>
      <c r="BC129" s="149">
        <v>23</v>
      </c>
      <c r="BD129" s="119">
        <f t="shared" si="30"/>
        <v>1.8521787093215665</v>
      </c>
      <c r="BE129" s="120">
        <f>BD129*(Pesos!$C$16)</f>
        <v>59.269718698290127</v>
      </c>
    </row>
    <row r="130" spans="1:57" x14ac:dyDescent="0.25">
      <c r="A130" s="99">
        <v>128</v>
      </c>
      <c r="B130" s="19" t="s">
        <v>63</v>
      </c>
      <c r="C130" s="33" t="s">
        <v>211</v>
      </c>
      <c r="D130" s="18">
        <v>5792</v>
      </c>
      <c r="E130" s="119">
        <f t="shared" si="33"/>
        <v>0.32709632924078691</v>
      </c>
      <c r="F130" s="120">
        <f>E130*(Pesos!$C$7)</f>
        <v>1.6354816462039345</v>
      </c>
      <c r="G130" s="19" t="s">
        <v>63</v>
      </c>
      <c r="H130" s="33" t="s">
        <v>211</v>
      </c>
      <c r="I130" s="31">
        <f>'DDemog IBGE 2020'!E128</f>
        <v>0.50187846917451995</v>
      </c>
      <c r="J130" s="119">
        <f t="shared" si="34"/>
        <v>-6.1340000986725034E-2</v>
      </c>
      <c r="K130" s="120">
        <f>J130*(Pesos!$C$8)</f>
        <v>-1.1807950189944569</v>
      </c>
      <c r="L130" s="19" t="s">
        <v>63</v>
      </c>
      <c r="M130" s="33" t="s">
        <v>211</v>
      </c>
      <c r="N130" s="33">
        <v>246</v>
      </c>
      <c r="O130" s="33">
        <v>296</v>
      </c>
      <c r="P130" s="33">
        <v>449</v>
      </c>
      <c r="Q130" s="32">
        <f t="shared" si="31"/>
        <v>0.90502283105022829</v>
      </c>
      <c r="R130" s="119">
        <f t="shared" si="35"/>
        <v>0.11159178290328682</v>
      </c>
      <c r="S130" s="120">
        <f>R130*(Pesos!$C$9)</f>
        <v>0.89273426322629457</v>
      </c>
      <c r="T130" s="19" t="s">
        <v>63</v>
      </c>
      <c r="U130" s="33" t="s">
        <v>211</v>
      </c>
      <c r="V130" s="18">
        <v>4225</v>
      </c>
      <c r="W130" s="18">
        <v>440</v>
      </c>
      <c r="X130" s="18">
        <v>5773</v>
      </c>
      <c r="Y130" s="32">
        <f t="shared" si="32"/>
        <v>9.5324200913241999</v>
      </c>
      <c r="Z130" s="119">
        <f t="shared" si="36"/>
        <v>0.38821013482101357</v>
      </c>
      <c r="AA130" s="120">
        <f>Z130*(Pesos!$C$10)</f>
        <v>2.3292608089260813</v>
      </c>
      <c r="AB130" s="19" t="s">
        <v>63</v>
      </c>
      <c r="AC130" s="33" t="s">
        <v>211</v>
      </c>
      <c r="AD130" s="18">
        <v>3</v>
      </c>
      <c r="AE130" s="119">
        <f t="shared" si="37"/>
        <v>2.8815789473684208</v>
      </c>
      <c r="AF130" s="120">
        <f>AE130*(Pesos!$C$11)</f>
        <v>83.565789473684205</v>
      </c>
      <c r="AG130" s="19" t="s">
        <v>63</v>
      </c>
      <c r="AH130" s="33" t="s">
        <v>211</v>
      </c>
      <c r="AI130" s="18">
        <v>5</v>
      </c>
      <c r="AJ130" s="119">
        <f t="shared" si="38"/>
        <v>0.49291019581363943</v>
      </c>
      <c r="AK130" s="120">
        <f>AJ130*(Pesos!$C$12)</f>
        <v>9.8582039162727888</v>
      </c>
      <c r="AL130" s="19" t="s">
        <v>63</v>
      </c>
      <c r="AM130" s="33" t="s">
        <v>211</v>
      </c>
      <c r="AN130" s="18">
        <v>20</v>
      </c>
      <c r="AO130" s="119">
        <f t="shared" si="39"/>
        <v>0.35037197024238059</v>
      </c>
      <c r="AP130" s="120">
        <f>AO130*(Pesos!$C$13)</f>
        <v>8.058555315574754</v>
      </c>
      <c r="AQ130" s="19" t="s">
        <v>63</v>
      </c>
      <c r="AR130" s="33" t="s">
        <v>211</v>
      </c>
      <c r="AS130" s="18">
        <v>87</v>
      </c>
      <c r="AT130" s="119">
        <f t="shared" si="40"/>
        <v>0.34607525270413858</v>
      </c>
      <c r="AU130" s="120">
        <f>AT130*(Pesos!$C$14)</f>
        <v>8.6518813176034648</v>
      </c>
      <c r="AV130" s="19" t="s">
        <v>63</v>
      </c>
      <c r="AW130" s="33" t="s">
        <v>211</v>
      </c>
      <c r="AX130" s="18">
        <v>17</v>
      </c>
      <c r="AY130" s="119">
        <f t="shared" si="41"/>
        <v>0.32757027847433018</v>
      </c>
      <c r="AZ130" s="120">
        <f>AY130*(Pesos!$C$15)</f>
        <v>5.5686947340636133</v>
      </c>
      <c r="BA130" s="19" t="s">
        <v>63</v>
      </c>
      <c r="BB130" s="33" t="s">
        <v>211</v>
      </c>
      <c r="BC130" s="18">
        <v>11</v>
      </c>
      <c r="BD130" s="119">
        <f t="shared" si="30"/>
        <v>0.88582460011031439</v>
      </c>
      <c r="BE130" s="120">
        <f>BD130*(Pesos!$C$16)</f>
        <v>28.34638720353006</v>
      </c>
    </row>
    <row r="131" spans="1:57" x14ac:dyDescent="0.25">
      <c r="A131" s="99">
        <v>129</v>
      </c>
      <c r="B131" s="19"/>
      <c r="C131" s="33" t="s">
        <v>212</v>
      </c>
      <c r="D131" s="18">
        <v>9456</v>
      </c>
      <c r="E131" s="119">
        <f t="shared" si="33"/>
        <v>0.53401638282128472</v>
      </c>
      <c r="F131" s="120">
        <f>E131*(Pesos!$C$7)</f>
        <v>2.6700819141064236</v>
      </c>
      <c r="G131" s="19"/>
      <c r="H131" s="33" t="s">
        <v>212</v>
      </c>
      <c r="I131" s="31">
        <f>'DDemog IBGE 2020'!E129</f>
        <v>1.6412636170729504</v>
      </c>
      <c r="J131" s="119">
        <f t="shared" si="34"/>
        <v>-0.20059659474198835</v>
      </c>
      <c r="K131" s="120">
        <f>J131*(Pesos!$C$8)</f>
        <v>-3.8614844487832758</v>
      </c>
      <c r="L131" s="19"/>
      <c r="M131" s="33" t="s">
        <v>212</v>
      </c>
      <c r="N131" s="33">
        <v>444</v>
      </c>
      <c r="O131" s="33">
        <v>677</v>
      </c>
      <c r="P131" s="33">
        <v>300</v>
      </c>
      <c r="Q131" s="32">
        <f t="shared" si="31"/>
        <v>1.2977168949771689</v>
      </c>
      <c r="R131" s="119">
        <f t="shared" si="35"/>
        <v>0.16001203179169585</v>
      </c>
      <c r="S131" s="120">
        <f>R131*(Pesos!$C$9)</f>
        <v>1.2800962543335668</v>
      </c>
      <c r="T131" s="19"/>
      <c r="U131" s="33" t="s">
        <v>212</v>
      </c>
      <c r="V131" s="18">
        <v>7292</v>
      </c>
      <c r="W131" s="18">
        <v>888</v>
      </c>
      <c r="X131" s="18">
        <v>9160</v>
      </c>
      <c r="Y131" s="32">
        <f t="shared" si="32"/>
        <v>15.835616438356164</v>
      </c>
      <c r="Z131" s="119">
        <f t="shared" si="36"/>
        <v>0.64490934449093462</v>
      </c>
      <c r="AA131" s="120">
        <f>Z131*(Pesos!$C$10)</f>
        <v>3.8694560669456077</v>
      </c>
      <c r="AB131" s="19"/>
      <c r="AC131" s="33" t="s">
        <v>212</v>
      </c>
      <c r="AD131" s="18">
        <v>3</v>
      </c>
      <c r="AE131" s="119">
        <f t="shared" si="37"/>
        <v>2.8815789473684208</v>
      </c>
      <c r="AF131" s="120">
        <f>AE131*(Pesos!$C$11)</f>
        <v>83.565789473684205</v>
      </c>
      <c r="AG131" s="19"/>
      <c r="AH131" s="33" t="s">
        <v>212</v>
      </c>
      <c r="AI131" s="18">
        <v>8</v>
      </c>
      <c r="AJ131" s="119">
        <f t="shared" si="38"/>
        <v>0.78865631330182318</v>
      </c>
      <c r="AK131" s="120">
        <f>AJ131*(Pesos!$C$12)</f>
        <v>15.773126266036464</v>
      </c>
      <c r="AL131" s="19"/>
      <c r="AM131" s="33" t="s">
        <v>212</v>
      </c>
      <c r="AN131" s="18">
        <v>29</v>
      </c>
      <c r="AO131" s="119">
        <f t="shared" si="39"/>
        <v>0.50803935685145185</v>
      </c>
      <c r="AP131" s="120">
        <f>AO131*(Pesos!$C$13)</f>
        <v>11.684905207583393</v>
      </c>
      <c r="AQ131" s="19"/>
      <c r="AR131" s="33" t="s">
        <v>212</v>
      </c>
      <c r="AS131" s="18">
        <v>168</v>
      </c>
      <c r="AT131" s="119">
        <f t="shared" si="40"/>
        <v>0.66828324660109528</v>
      </c>
      <c r="AU131" s="120">
        <f>AT131*(Pesos!$C$14)</f>
        <v>16.707081165027382</v>
      </c>
      <c r="AV131" s="19"/>
      <c r="AW131" s="33" t="s">
        <v>212</v>
      </c>
      <c r="AX131" s="18">
        <v>36</v>
      </c>
      <c r="AY131" s="119">
        <f t="shared" si="41"/>
        <v>0.69367823676916984</v>
      </c>
      <c r="AZ131" s="120">
        <f>AY131*(Pesos!$C$15)</f>
        <v>11.792530025075887</v>
      </c>
      <c r="BA131" s="19"/>
      <c r="BB131" s="33" t="s">
        <v>212</v>
      </c>
      <c r="BC131" s="18">
        <v>11</v>
      </c>
      <c r="BD131" s="119">
        <f t="shared" si="30"/>
        <v>0.88582460011031439</v>
      </c>
      <c r="BE131" s="120">
        <f>BD131*(Pesos!$C$16)</f>
        <v>28.34638720353006</v>
      </c>
    </row>
    <row r="132" spans="1:57" x14ac:dyDescent="0.25">
      <c r="A132" s="99">
        <v>130</v>
      </c>
      <c r="B132" s="19"/>
      <c r="C132" s="33" t="s">
        <v>213</v>
      </c>
      <c r="D132" s="18">
        <v>6237</v>
      </c>
      <c r="E132" s="119">
        <f t="shared" ref="E132:E149" si="42">(D132/(SUM(D$4:D$149)))*146</f>
        <v>0.35222717635959738</v>
      </c>
      <c r="F132" s="120">
        <f>E132*(Pesos!$C$7)</f>
        <v>1.761135881797987</v>
      </c>
      <c r="G132" s="19"/>
      <c r="H132" s="33" t="s">
        <v>213</v>
      </c>
      <c r="I132" s="31">
        <f>'DDemog IBGE 2020'!E130</f>
        <v>1.8051071866304154</v>
      </c>
      <c r="J132" s="119">
        <f t="shared" ref="J132:J149" si="43">((I132/(SUM(I$4:I$149)))*146)*(-1)</f>
        <v>-0.22062169112608662</v>
      </c>
      <c r="K132" s="120">
        <f>J132*(Pesos!$C$8)</f>
        <v>-4.2469675541771679</v>
      </c>
      <c r="L132" s="19"/>
      <c r="M132" s="33" t="s">
        <v>213</v>
      </c>
      <c r="N132" s="33">
        <v>354</v>
      </c>
      <c r="O132" s="33">
        <v>4910</v>
      </c>
      <c r="P132" s="33">
        <v>207</v>
      </c>
      <c r="Q132" s="32">
        <f t="shared" ref="Q132:Q149" si="44">((N132/365)+(O132/365)+(P132/365))/3</f>
        <v>4.9963470319634702</v>
      </c>
      <c r="R132" s="119">
        <f t="shared" ref="R132:R149" si="45">(Q132/(SUM(Q$4:Q$149)))*146</f>
        <v>0.61606321318252488</v>
      </c>
      <c r="S132" s="120">
        <f>R132*(Pesos!$C$9)</f>
        <v>4.9285057054601991</v>
      </c>
      <c r="T132" s="19"/>
      <c r="U132" s="33" t="s">
        <v>213</v>
      </c>
      <c r="V132" s="18">
        <v>4837</v>
      </c>
      <c r="W132" s="18">
        <v>1121</v>
      </c>
      <c r="X132" s="18">
        <v>5753</v>
      </c>
      <c r="Y132" s="32">
        <f t="shared" ref="Y132:Y149" si="46">((V132/365)+(W132/365)+(X132/365))/3</f>
        <v>10.694977168949771</v>
      </c>
      <c r="Z132" s="119">
        <f t="shared" ref="Z132:Z149" si="47">(Y132/(SUM(Y$4:Y$149)))*146</f>
        <v>0.4355555555555557</v>
      </c>
      <c r="AA132" s="120">
        <f>Z132*(Pesos!$C$10)</f>
        <v>2.6133333333333342</v>
      </c>
      <c r="AB132" s="19"/>
      <c r="AC132" s="33" t="s">
        <v>213</v>
      </c>
      <c r="AD132" s="18">
        <v>0</v>
      </c>
      <c r="AE132" s="119">
        <f t="shared" ref="AE132:AE149" si="48">(AD132/(SUM(AD$4:AD$149)))*146</f>
        <v>0</v>
      </c>
      <c r="AF132" s="120">
        <f>AE132*(Pesos!$C$11)</f>
        <v>0</v>
      </c>
      <c r="AG132" s="19"/>
      <c r="AH132" s="33" t="s">
        <v>213</v>
      </c>
      <c r="AI132" s="18">
        <v>4</v>
      </c>
      <c r="AJ132" s="119">
        <f t="shared" ref="AJ132:AJ149" si="49">(AI132/(SUM(AI$4:AI$149)))*146</f>
        <v>0.39432815665091159</v>
      </c>
      <c r="AK132" s="120">
        <f>AJ132*(Pesos!$C$12)</f>
        <v>7.8865631330182318</v>
      </c>
      <c r="AL132" s="19"/>
      <c r="AM132" s="33" t="s">
        <v>213</v>
      </c>
      <c r="AN132" s="18">
        <v>20</v>
      </c>
      <c r="AO132" s="119">
        <f t="shared" ref="AO132:AO149" si="50">(AN132/(SUM(AN$4:AN$149)))*146</f>
        <v>0.35037197024238059</v>
      </c>
      <c r="AP132" s="120">
        <f>AO132*(Pesos!$C$13)</f>
        <v>8.058555315574754</v>
      </c>
      <c r="AQ132" s="19"/>
      <c r="AR132" s="33" t="s">
        <v>213</v>
      </c>
      <c r="AS132" s="18">
        <v>135</v>
      </c>
      <c r="AT132" s="119">
        <f t="shared" ref="AT132:AT149" si="51">(AS132/(SUM(AS$4:AS$149)))*146</f>
        <v>0.53701332316159445</v>
      </c>
      <c r="AU132" s="120">
        <f>AT132*(Pesos!$C$14)</f>
        <v>13.425333079039861</v>
      </c>
      <c r="AV132" s="19"/>
      <c r="AW132" s="33" t="s">
        <v>213</v>
      </c>
      <c r="AX132" s="18">
        <v>22</v>
      </c>
      <c r="AY132" s="119">
        <f t="shared" ref="AY132:AY149" si="52">(AX132/(SUM(AX$4:AX$149)))*146</f>
        <v>0.42391447802560384</v>
      </c>
      <c r="AZ132" s="120">
        <f>AY132*(Pesos!$C$15)</f>
        <v>7.2065461264352653</v>
      </c>
      <c r="BA132" s="19"/>
      <c r="BB132" s="33" t="s">
        <v>213</v>
      </c>
      <c r="BC132" s="18">
        <v>11</v>
      </c>
      <c r="BD132" s="119">
        <f t="shared" ref="BD132:BD149" si="53">(BC132/(SUM(BC$4:BC$149)))*146</f>
        <v>0.88582460011031439</v>
      </c>
      <c r="BE132" s="120">
        <f>BD132*(Pesos!$C$16)</f>
        <v>28.34638720353006</v>
      </c>
    </row>
    <row r="133" spans="1:57" x14ac:dyDescent="0.25">
      <c r="A133" s="99">
        <v>131</v>
      </c>
      <c r="B133" s="24" t="s">
        <v>64</v>
      </c>
      <c r="C133" s="33" t="s">
        <v>89</v>
      </c>
      <c r="D133" s="18">
        <v>125061</v>
      </c>
      <c r="E133" s="119">
        <f t="shared" si="42"/>
        <v>7.062671621405741</v>
      </c>
      <c r="F133" s="120">
        <f>E133*(Pesos!$C$7)</f>
        <v>35.313358107028705</v>
      </c>
      <c r="G133" s="24" t="s">
        <v>64</v>
      </c>
      <c r="H133" s="33" t="s">
        <v>89</v>
      </c>
      <c r="I133" s="31">
        <f>('DDemog IBGE 2020'!E131)/4</f>
        <v>46.945708230650702</v>
      </c>
      <c r="J133" s="119">
        <f t="shared" si="43"/>
        <v>-5.7377432308004996</v>
      </c>
      <c r="K133" s="120">
        <f>J133*(Pesos!$C$8)</f>
        <v>-110.45155719290962</v>
      </c>
      <c r="L133" s="24" t="s">
        <v>64</v>
      </c>
      <c r="M133" s="33" t="s">
        <v>89</v>
      </c>
      <c r="N133" s="33">
        <v>47614</v>
      </c>
      <c r="O133" s="33">
        <v>11850</v>
      </c>
      <c r="P133" s="33">
        <v>5755</v>
      </c>
      <c r="Q133" s="32">
        <f t="shared" si="44"/>
        <v>59.560730593607303</v>
      </c>
      <c r="R133" s="119">
        <f t="shared" si="45"/>
        <v>7.3440004936119712</v>
      </c>
      <c r="S133" s="120">
        <f>R133*(Pesos!$C$9)</f>
        <v>58.752003948895769</v>
      </c>
      <c r="T133" s="24" t="s">
        <v>64</v>
      </c>
      <c r="U133" s="33" t="s">
        <v>89</v>
      </c>
      <c r="V133" s="18">
        <v>98766</v>
      </c>
      <c r="W133" s="18">
        <v>8079</v>
      </c>
      <c r="X133" s="18">
        <v>83405</v>
      </c>
      <c r="Y133" s="32">
        <f t="shared" si="46"/>
        <v>173.74429223744292</v>
      </c>
      <c r="Z133" s="119">
        <f t="shared" si="47"/>
        <v>7.0757787075778733</v>
      </c>
      <c r="AA133" s="120">
        <f>Z133*(Pesos!$C$10)</f>
        <v>42.454672245467236</v>
      </c>
      <c r="AB133" s="24" t="s">
        <v>64</v>
      </c>
      <c r="AC133" s="33" t="s">
        <v>89</v>
      </c>
      <c r="AD133" s="18">
        <v>0</v>
      </c>
      <c r="AE133" s="119">
        <f t="shared" si="48"/>
        <v>0</v>
      </c>
      <c r="AF133" s="120">
        <f>AE133*(Pesos!$C$11)</f>
        <v>0</v>
      </c>
      <c r="AG133" s="24" t="s">
        <v>64</v>
      </c>
      <c r="AH133" s="33" t="s">
        <v>89</v>
      </c>
      <c r="AI133" s="18">
        <v>38</v>
      </c>
      <c r="AJ133" s="119">
        <f t="shared" si="49"/>
        <v>3.7461174881836596</v>
      </c>
      <c r="AK133" s="120">
        <f>AJ133*(Pesos!$C$12)</f>
        <v>74.922349763673196</v>
      </c>
      <c r="AL133" s="24" t="s">
        <v>64</v>
      </c>
      <c r="AM133" s="33" t="s">
        <v>89</v>
      </c>
      <c r="AN133" s="18">
        <v>323</v>
      </c>
      <c r="AO133" s="119">
        <f t="shared" si="50"/>
        <v>5.6585073194144462</v>
      </c>
      <c r="AP133" s="120">
        <f>AO133*(Pesos!$C$13)</f>
        <v>130.14566834653226</v>
      </c>
      <c r="AQ133" s="24" t="s">
        <v>64</v>
      </c>
      <c r="AR133" s="33" t="s">
        <v>89</v>
      </c>
      <c r="AS133" s="18">
        <v>1573</v>
      </c>
      <c r="AT133" s="119">
        <f t="shared" si="51"/>
        <v>6.2571996839495414</v>
      </c>
      <c r="AU133" s="120">
        <f>AT133*(Pesos!$C$14)</f>
        <v>156.42999209873852</v>
      </c>
      <c r="AV133" s="24" t="s">
        <v>64</v>
      </c>
      <c r="AW133" s="33" t="s">
        <v>89</v>
      </c>
      <c r="AX133" s="18">
        <v>326</v>
      </c>
      <c r="AY133" s="119">
        <f t="shared" si="52"/>
        <v>6.2816418107430385</v>
      </c>
      <c r="AZ133" s="120">
        <f>AY133*(Pesos!$C$15)</f>
        <v>106.78791078263166</v>
      </c>
      <c r="BA133" s="24" t="s">
        <v>64</v>
      </c>
      <c r="BB133" s="150" t="s">
        <v>89</v>
      </c>
      <c r="BC133" s="149">
        <v>27</v>
      </c>
      <c r="BD133" s="119">
        <f t="shared" si="53"/>
        <v>2.1742967457253171</v>
      </c>
      <c r="BE133" s="120">
        <f>BD133*(Pesos!$C$16)</f>
        <v>69.577495863210146</v>
      </c>
    </row>
    <row r="134" spans="1:57" x14ac:dyDescent="0.25">
      <c r="A134" s="99">
        <v>132</v>
      </c>
      <c r="B134" s="19" t="s">
        <v>65</v>
      </c>
      <c r="C134" s="33" t="s">
        <v>214</v>
      </c>
      <c r="D134" s="18">
        <v>4640</v>
      </c>
      <c r="E134" s="119">
        <f t="shared" si="42"/>
        <v>0.26203849580063043</v>
      </c>
      <c r="F134" s="120">
        <f>E134*(Pesos!$C$7)</f>
        <v>1.3101924790031521</v>
      </c>
      <c r="G134" s="19" t="s">
        <v>65</v>
      </c>
      <c r="H134" s="33" t="s">
        <v>214</v>
      </c>
      <c r="I134" s="31">
        <f>'DDemog IBGE 2020'!E132</f>
        <v>3.4166470133059237</v>
      </c>
      <c r="J134" s="119">
        <f t="shared" si="43"/>
        <v>-0.41758541965784052</v>
      </c>
      <c r="K134" s="120">
        <f>J134*(Pesos!$C$8)</f>
        <v>-8.0385193284134306</v>
      </c>
      <c r="L134" s="19" t="s">
        <v>65</v>
      </c>
      <c r="M134" s="33" t="s">
        <v>214</v>
      </c>
      <c r="N134" s="33">
        <v>201</v>
      </c>
      <c r="O134" s="33">
        <v>3640</v>
      </c>
      <c r="P134" s="33">
        <v>202</v>
      </c>
      <c r="Q134" s="32">
        <f t="shared" si="44"/>
        <v>3.6922374429223748</v>
      </c>
      <c r="R134" s="119">
        <f t="shared" si="45"/>
        <v>0.45526294478101786</v>
      </c>
      <c r="S134" s="120">
        <f>R134*(Pesos!$C$9)</f>
        <v>3.6421035582481429</v>
      </c>
      <c r="T134" s="19" t="s">
        <v>65</v>
      </c>
      <c r="U134" s="33" t="s">
        <v>214</v>
      </c>
      <c r="V134" s="18">
        <v>3406</v>
      </c>
      <c r="W134" s="18">
        <v>767</v>
      </c>
      <c r="X134" s="18">
        <v>3417</v>
      </c>
      <c r="Y134" s="32">
        <f t="shared" si="46"/>
        <v>6.9315068493150678</v>
      </c>
      <c r="Z134" s="119">
        <f t="shared" si="47"/>
        <v>0.28228730822873088</v>
      </c>
      <c r="AA134" s="120">
        <f>Z134*(Pesos!$C$10)</f>
        <v>1.6937238493723852</v>
      </c>
      <c r="AB134" s="19" t="s">
        <v>65</v>
      </c>
      <c r="AC134" s="33" t="s">
        <v>214</v>
      </c>
      <c r="AD134" s="18">
        <v>0</v>
      </c>
      <c r="AE134" s="119">
        <f t="shared" si="48"/>
        <v>0</v>
      </c>
      <c r="AF134" s="120">
        <f>AE134*(Pesos!$C$11)</f>
        <v>0</v>
      </c>
      <c r="AG134" s="19" t="s">
        <v>65</v>
      </c>
      <c r="AH134" s="33" t="s">
        <v>214</v>
      </c>
      <c r="AI134" s="18">
        <v>4</v>
      </c>
      <c r="AJ134" s="119">
        <f t="shared" si="49"/>
        <v>0.39432815665091159</v>
      </c>
      <c r="AK134" s="120">
        <f>AJ134*(Pesos!$C$12)</f>
        <v>7.8865631330182318</v>
      </c>
      <c r="AL134" s="19" t="s">
        <v>65</v>
      </c>
      <c r="AM134" s="33" t="s">
        <v>214</v>
      </c>
      <c r="AN134" s="18">
        <v>21</v>
      </c>
      <c r="AO134" s="119">
        <f t="shared" si="50"/>
        <v>0.3678905687544996</v>
      </c>
      <c r="AP134" s="120">
        <f>AO134*(Pesos!$C$13)</f>
        <v>8.4614830813534905</v>
      </c>
      <c r="AQ134" s="19" t="s">
        <v>65</v>
      </c>
      <c r="AR134" s="33" t="s">
        <v>214</v>
      </c>
      <c r="AS134" s="18">
        <v>72</v>
      </c>
      <c r="AT134" s="119">
        <f t="shared" si="51"/>
        <v>0.28640710568618372</v>
      </c>
      <c r="AU134" s="120">
        <f>AT134*(Pesos!$C$14)</f>
        <v>7.1601776421545926</v>
      </c>
      <c r="AV134" s="19" t="s">
        <v>65</v>
      </c>
      <c r="AW134" s="33" t="s">
        <v>214</v>
      </c>
      <c r="AX134" s="18">
        <v>16</v>
      </c>
      <c r="AY134" s="119">
        <f t="shared" si="52"/>
        <v>0.30830143856407549</v>
      </c>
      <c r="AZ134" s="120">
        <f>AY134*(Pesos!$C$15)</f>
        <v>5.2411244555892837</v>
      </c>
      <c r="BA134" s="19" t="s">
        <v>65</v>
      </c>
      <c r="BB134" s="33" t="s">
        <v>214</v>
      </c>
      <c r="BC134" s="18">
        <v>11</v>
      </c>
      <c r="BD134" s="119">
        <f t="shared" si="53"/>
        <v>0.88582460011031439</v>
      </c>
      <c r="BE134" s="120">
        <f>BD134*(Pesos!$C$16)</f>
        <v>28.34638720353006</v>
      </c>
    </row>
    <row r="135" spans="1:57" x14ac:dyDescent="0.25">
      <c r="A135" s="99">
        <v>133</v>
      </c>
      <c r="B135" s="19"/>
      <c r="C135" s="33" t="s">
        <v>215</v>
      </c>
      <c r="D135" s="18">
        <v>4132</v>
      </c>
      <c r="E135" s="119">
        <f t="shared" si="42"/>
        <v>0.23334979841556139</v>
      </c>
      <c r="F135" s="120">
        <f>E135*(Pesos!$C$7)</f>
        <v>1.1667489920778069</v>
      </c>
      <c r="G135" s="19"/>
      <c r="H135" s="33" t="s">
        <v>215</v>
      </c>
      <c r="I135" s="31">
        <f>'DDemog IBGE 2020'!E133</f>
        <v>9.5496461068039835</v>
      </c>
      <c r="J135" s="119">
        <f t="shared" si="43"/>
        <v>-1.1671656338987866</v>
      </c>
      <c r="K135" s="120">
        <f>J135*(Pesos!$C$8)</f>
        <v>-22.467938452551643</v>
      </c>
      <c r="L135" s="19"/>
      <c r="M135" s="33" t="s">
        <v>215</v>
      </c>
      <c r="N135" s="33">
        <v>167</v>
      </c>
      <c r="O135" s="33">
        <v>131</v>
      </c>
      <c r="P135" s="33">
        <v>176</v>
      </c>
      <c r="Q135" s="32">
        <f t="shared" si="44"/>
        <v>0.43287671232876712</v>
      </c>
      <c r="R135" s="119">
        <f t="shared" si="45"/>
        <v>5.3374879007222958E-2</v>
      </c>
      <c r="S135" s="120">
        <f>R135*(Pesos!$C$9)</f>
        <v>0.42699903205778367</v>
      </c>
      <c r="T135" s="19"/>
      <c r="U135" s="33" t="s">
        <v>215</v>
      </c>
      <c r="V135" s="18">
        <v>2649</v>
      </c>
      <c r="W135" s="18">
        <v>247</v>
      </c>
      <c r="X135" s="18">
        <v>3276</v>
      </c>
      <c r="Y135" s="32">
        <f t="shared" si="46"/>
        <v>5.6365296803652969</v>
      </c>
      <c r="Z135" s="119">
        <f t="shared" si="47"/>
        <v>0.2295490469549048</v>
      </c>
      <c r="AA135" s="120">
        <f>Z135*(Pesos!$C$10)</f>
        <v>1.3772942817294287</v>
      </c>
      <c r="AB135" s="19"/>
      <c r="AC135" s="33" t="s">
        <v>215</v>
      </c>
      <c r="AD135" s="18">
        <v>3</v>
      </c>
      <c r="AE135" s="119">
        <f t="shared" si="48"/>
        <v>2.8815789473684208</v>
      </c>
      <c r="AF135" s="120">
        <f>AE135*(Pesos!$C$11)</f>
        <v>83.565789473684205</v>
      </c>
      <c r="AG135" s="19"/>
      <c r="AH135" s="33" t="s">
        <v>215</v>
      </c>
      <c r="AI135" s="18">
        <v>2</v>
      </c>
      <c r="AJ135" s="119">
        <f t="shared" si="49"/>
        <v>0.19716407832545579</v>
      </c>
      <c r="AK135" s="120">
        <f>AJ135*(Pesos!$C$12)</f>
        <v>3.9432815665091159</v>
      </c>
      <c r="AL135" s="19"/>
      <c r="AM135" s="33" t="s">
        <v>215</v>
      </c>
      <c r="AN135" s="18">
        <v>20</v>
      </c>
      <c r="AO135" s="119">
        <f t="shared" si="50"/>
        <v>0.35037197024238059</v>
      </c>
      <c r="AP135" s="120">
        <f>AO135*(Pesos!$C$13)</f>
        <v>8.058555315574754</v>
      </c>
      <c r="AQ135" s="19"/>
      <c r="AR135" s="33" t="s">
        <v>215</v>
      </c>
      <c r="AS135" s="18">
        <v>63</v>
      </c>
      <c r="AT135" s="119">
        <f t="shared" si="51"/>
        <v>0.25060621747541073</v>
      </c>
      <c r="AU135" s="120">
        <f>AT135*(Pesos!$C$14)</f>
        <v>6.2651554368852684</v>
      </c>
      <c r="AV135" s="19"/>
      <c r="AW135" s="33" t="s">
        <v>215</v>
      </c>
      <c r="AX135" s="18">
        <v>12</v>
      </c>
      <c r="AY135" s="119">
        <f t="shared" si="52"/>
        <v>0.2312260789230566</v>
      </c>
      <c r="AZ135" s="120">
        <f>AY135*(Pesos!$C$15)</f>
        <v>3.9308433416919621</v>
      </c>
      <c r="BA135" s="19"/>
      <c r="BB135" s="33" t="s">
        <v>215</v>
      </c>
      <c r="BC135" s="18">
        <v>11</v>
      </c>
      <c r="BD135" s="119">
        <f t="shared" si="53"/>
        <v>0.88582460011031439</v>
      </c>
      <c r="BE135" s="120">
        <f>BD135*(Pesos!$C$16)</f>
        <v>28.34638720353006</v>
      </c>
    </row>
    <row r="136" spans="1:57" x14ac:dyDescent="0.25">
      <c r="A136" s="99">
        <v>134</v>
      </c>
      <c r="B136" s="19"/>
      <c r="C136" s="33" t="s">
        <v>216</v>
      </c>
      <c r="D136" s="18">
        <v>3043</v>
      </c>
      <c r="E136" s="119">
        <f t="shared" si="42"/>
        <v>0.17184981524166343</v>
      </c>
      <c r="F136" s="120">
        <f>E136*(Pesos!$C$7)</f>
        <v>0.85924907620831714</v>
      </c>
      <c r="G136" s="19"/>
      <c r="H136" s="33" t="s">
        <v>216</v>
      </c>
      <c r="I136" s="31">
        <f>'DDemog IBGE 2020'!E134</f>
        <v>1.8792296926276024</v>
      </c>
      <c r="J136" s="119">
        <f t="shared" si="43"/>
        <v>-0.22968100502429842</v>
      </c>
      <c r="K136" s="120">
        <f>J136*(Pesos!$C$8)</f>
        <v>-4.4213593467177441</v>
      </c>
      <c r="L136" s="19"/>
      <c r="M136" s="33" t="s">
        <v>216</v>
      </c>
      <c r="N136" s="33">
        <v>162</v>
      </c>
      <c r="O136" s="33">
        <v>76</v>
      </c>
      <c r="P136" s="33">
        <v>194</v>
      </c>
      <c r="Q136" s="32">
        <f t="shared" si="44"/>
        <v>0.39452054794520547</v>
      </c>
      <c r="R136" s="119">
        <f t="shared" si="45"/>
        <v>4.8645459348355104E-2</v>
      </c>
      <c r="S136" s="120">
        <f>R136*(Pesos!$C$9)</f>
        <v>0.38916367478684083</v>
      </c>
      <c r="T136" s="19"/>
      <c r="U136" s="33" t="s">
        <v>216</v>
      </c>
      <c r="V136" s="18">
        <v>1784</v>
      </c>
      <c r="W136" s="18">
        <v>158</v>
      </c>
      <c r="X136" s="18">
        <v>2307</v>
      </c>
      <c r="Y136" s="32">
        <f t="shared" si="46"/>
        <v>3.8803652968036531</v>
      </c>
      <c r="Z136" s="119">
        <f t="shared" si="47"/>
        <v>0.15802882380288244</v>
      </c>
      <c r="AA136" s="120">
        <f>Z136*(Pesos!$C$10)</f>
        <v>0.94817294281729469</v>
      </c>
      <c r="AB136" s="19"/>
      <c r="AC136" s="33" t="s">
        <v>216</v>
      </c>
      <c r="AD136" s="18">
        <v>3</v>
      </c>
      <c r="AE136" s="119">
        <f t="shared" si="48"/>
        <v>2.8815789473684208</v>
      </c>
      <c r="AF136" s="120">
        <f>AE136*(Pesos!$C$11)</f>
        <v>83.565789473684205</v>
      </c>
      <c r="AG136" s="19"/>
      <c r="AH136" s="33" t="s">
        <v>216</v>
      </c>
      <c r="AI136" s="18">
        <v>4</v>
      </c>
      <c r="AJ136" s="119">
        <f t="shared" si="49"/>
        <v>0.39432815665091159</v>
      </c>
      <c r="AK136" s="120">
        <f>AJ136*(Pesos!$C$12)</f>
        <v>7.8865631330182318</v>
      </c>
      <c r="AL136" s="19"/>
      <c r="AM136" s="33" t="s">
        <v>216</v>
      </c>
      <c r="AN136" s="18">
        <v>19</v>
      </c>
      <c r="AO136" s="119">
        <f t="shared" si="50"/>
        <v>0.33285337173026158</v>
      </c>
      <c r="AP136" s="120">
        <f>AO136*(Pesos!$C$13)</f>
        <v>7.6556275497960167</v>
      </c>
      <c r="AQ136" s="19"/>
      <c r="AR136" s="33" t="s">
        <v>216</v>
      </c>
      <c r="AS136" s="18">
        <v>38</v>
      </c>
      <c r="AT136" s="119">
        <f t="shared" si="51"/>
        <v>0.15115930577881917</v>
      </c>
      <c r="AU136" s="120">
        <f>AT136*(Pesos!$C$14)</f>
        <v>3.7789826444704793</v>
      </c>
      <c r="AV136" s="19"/>
      <c r="AW136" s="33" t="s">
        <v>216</v>
      </c>
      <c r="AX136" s="18">
        <v>8</v>
      </c>
      <c r="AY136" s="119">
        <f t="shared" si="52"/>
        <v>0.15415071928203775</v>
      </c>
      <c r="AZ136" s="120">
        <f>AY136*(Pesos!$C$15)</f>
        <v>2.6205622277946419</v>
      </c>
      <c r="BA136" s="19"/>
      <c r="BB136" s="33" t="s">
        <v>216</v>
      </c>
      <c r="BC136" s="18">
        <v>11</v>
      </c>
      <c r="BD136" s="119">
        <f t="shared" si="53"/>
        <v>0.88582460011031439</v>
      </c>
      <c r="BE136" s="120">
        <f>BD136*(Pesos!$C$16)</f>
        <v>28.34638720353006</v>
      </c>
    </row>
    <row r="137" spans="1:57" x14ac:dyDescent="0.25">
      <c r="A137" s="99">
        <v>135</v>
      </c>
      <c r="B137" s="19"/>
      <c r="C137" s="33" t="s">
        <v>217</v>
      </c>
      <c r="D137" s="18">
        <v>14960</v>
      </c>
      <c r="E137" s="119">
        <f t="shared" si="42"/>
        <v>0.84484825370203254</v>
      </c>
      <c r="F137" s="120">
        <f>E137*(Pesos!$C$7)</f>
        <v>4.2242412685101627</v>
      </c>
      <c r="G137" s="19"/>
      <c r="H137" s="33" t="s">
        <v>217</v>
      </c>
      <c r="I137" s="31">
        <f>'DDemog IBGE 2020'!E135</f>
        <v>14.69172403631848</v>
      </c>
      <c r="J137" s="119">
        <f t="shared" si="43"/>
        <v>-1.795634645109857</v>
      </c>
      <c r="K137" s="120">
        <f>J137*(Pesos!$C$8)</f>
        <v>-34.565966918364751</v>
      </c>
      <c r="L137" s="19"/>
      <c r="M137" s="33" t="s">
        <v>217</v>
      </c>
      <c r="N137" s="33">
        <v>1915</v>
      </c>
      <c r="O137" s="33">
        <v>10865</v>
      </c>
      <c r="P137" s="33">
        <v>445</v>
      </c>
      <c r="Q137" s="32">
        <f t="shared" si="44"/>
        <v>12.077625570776256</v>
      </c>
      <c r="R137" s="119">
        <f t="shared" si="45"/>
        <v>1.4892041663935098</v>
      </c>
      <c r="S137" s="120">
        <f>R137*(Pesos!$C$9)</f>
        <v>11.913633331148079</v>
      </c>
      <c r="T137" s="19"/>
      <c r="U137" s="33" t="s">
        <v>217</v>
      </c>
      <c r="V137" s="18">
        <v>10950</v>
      </c>
      <c r="W137" s="18">
        <v>5775</v>
      </c>
      <c r="X137" s="18">
        <v>10307</v>
      </c>
      <c r="Y137" s="32">
        <f t="shared" si="46"/>
        <v>24.68675799086758</v>
      </c>
      <c r="Z137" s="119">
        <f t="shared" si="47"/>
        <v>1.0053742445374247</v>
      </c>
      <c r="AA137" s="120">
        <f>Z137*(Pesos!$C$10)</f>
        <v>6.0322454672245485</v>
      </c>
      <c r="AB137" s="19"/>
      <c r="AC137" s="33" t="s">
        <v>217</v>
      </c>
      <c r="AD137" s="18">
        <v>0</v>
      </c>
      <c r="AE137" s="119">
        <f t="shared" si="48"/>
        <v>0</v>
      </c>
      <c r="AF137" s="120">
        <f>AE137*(Pesos!$C$11)</f>
        <v>0</v>
      </c>
      <c r="AG137" s="19"/>
      <c r="AH137" s="33" t="s">
        <v>217</v>
      </c>
      <c r="AI137" s="18">
        <v>11</v>
      </c>
      <c r="AJ137" s="119">
        <f t="shared" si="49"/>
        <v>1.0844024307900066</v>
      </c>
      <c r="AK137" s="120">
        <f>AJ137*(Pesos!$C$12)</f>
        <v>21.688048615800135</v>
      </c>
      <c r="AL137" s="19"/>
      <c r="AM137" s="33" t="s">
        <v>217</v>
      </c>
      <c r="AN137" s="18">
        <v>68</v>
      </c>
      <c r="AO137" s="119">
        <f t="shared" si="50"/>
        <v>1.191264698824094</v>
      </c>
      <c r="AP137" s="120">
        <f>AO137*(Pesos!$C$13)</f>
        <v>27.399088072954164</v>
      </c>
      <c r="AQ137" s="19"/>
      <c r="AR137" s="33" t="s">
        <v>217</v>
      </c>
      <c r="AS137" s="18">
        <v>194</v>
      </c>
      <c r="AT137" s="119">
        <f t="shared" si="51"/>
        <v>0.77170803476555061</v>
      </c>
      <c r="AU137" s="120">
        <f>AT137*(Pesos!$C$14)</f>
        <v>19.292700869138766</v>
      </c>
      <c r="AV137" s="19"/>
      <c r="AW137" s="33" t="s">
        <v>217</v>
      </c>
      <c r="AX137" s="18">
        <v>42</v>
      </c>
      <c r="AY137" s="119">
        <f t="shared" si="52"/>
        <v>0.80929127623069819</v>
      </c>
      <c r="AZ137" s="120">
        <f>AY137*(Pesos!$C$15)</f>
        <v>13.75795169592187</v>
      </c>
      <c r="BA137" s="19"/>
      <c r="BB137" s="33" t="s">
        <v>217</v>
      </c>
      <c r="BC137" s="18">
        <v>13</v>
      </c>
      <c r="BD137" s="119">
        <f t="shared" si="53"/>
        <v>1.0468836183121897</v>
      </c>
      <c r="BE137" s="120">
        <f>BD137*(Pesos!$C$16)</f>
        <v>33.50027578599007</v>
      </c>
    </row>
    <row r="138" spans="1:57" x14ac:dyDescent="0.25">
      <c r="A138" s="99">
        <v>136</v>
      </c>
      <c r="B138" s="19" t="s">
        <v>66</v>
      </c>
      <c r="C138" s="33" t="s">
        <v>218</v>
      </c>
      <c r="D138" s="18">
        <v>4867</v>
      </c>
      <c r="E138" s="119">
        <f t="shared" si="42"/>
        <v>0.27485805152191123</v>
      </c>
      <c r="F138" s="120">
        <f>E138*(Pesos!$C$7)</f>
        <v>1.3742902576095561</v>
      </c>
      <c r="G138" s="19" t="s">
        <v>66</v>
      </c>
      <c r="H138" s="33" t="s">
        <v>218</v>
      </c>
      <c r="I138" s="31">
        <f>'DDemog IBGE 2020'!E136</f>
        <v>1.5717300468097113</v>
      </c>
      <c r="J138" s="119">
        <f t="shared" si="43"/>
        <v>-0.19209814435902431</v>
      </c>
      <c r="K138" s="120">
        <f>J138*(Pesos!$C$8)</f>
        <v>-3.6978892789112181</v>
      </c>
      <c r="L138" s="19" t="s">
        <v>66</v>
      </c>
      <c r="M138" s="33" t="s">
        <v>218</v>
      </c>
      <c r="N138" s="33">
        <v>485</v>
      </c>
      <c r="O138" s="33">
        <v>319</v>
      </c>
      <c r="P138" s="33">
        <v>329</v>
      </c>
      <c r="Q138" s="32">
        <f t="shared" si="44"/>
        <v>1.0347031963470319</v>
      </c>
      <c r="R138" s="119">
        <f t="shared" si="45"/>
        <v>0.1275817255594591</v>
      </c>
      <c r="S138" s="120">
        <f>R138*(Pesos!$C$9)</f>
        <v>1.0206538044756728</v>
      </c>
      <c r="T138" s="19" t="s">
        <v>66</v>
      </c>
      <c r="U138" s="33" t="s">
        <v>218</v>
      </c>
      <c r="V138" s="18">
        <v>4101</v>
      </c>
      <c r="W138" s="18">
        <v>1774</v>
      </c>
      <c r="X138" s="18">
        <v>3755</v>
      </c>
      <c r="Y138" s="32">
        <f t="shared" si="46"/>
        <v>8.794520547945206</v>
      </c>
      <c r="Z138" s="119">
        <f t="shared" si="47"/>
        <v>0.35815899581589972</v>
      </c>
      <c r="AA138" s="120">
        <f>Z138*(Pesos!$C$10)</f>
        <v>2.1489539748953983</v>
      </c>
      <c r="AB138" s="19" t="s">
        <v>66</v>
      </c>
      <c r="AC138" s="33" t="s">
        <v>218</v>
      </c>
      <c r="AD138" s="18">
        <v>3</v>
      </c>
      <c r="AE138" s="119">
        <f t="shared" si="48"/>
        <v>2.8815789473684208</v>
      </c>
      <c r="AF138" s="120">
        <f>AE138*(Pesos!$C$11)</f>
        <v>83.565789473684205</v>
      </c>
      <c r="AG138" s="19" t="s">
        <v>66</v>
      </c>
      <c r="AH138" s="33" t="s">
        <v>218</v>
      </c>
      <c r="AI138" s="18">
        <v>4</v>
      </c>
      <c r="AJ138" s="119">
        <f t="shared" si="49"/>
        <v>0.39432815665091159</v>
      </c>
      <c r="AK138" s="120">
        <f>AJ138*(Pesos!$C$12)</f>
        <v>7.8865631330182318</v>
      </c>
      <c r="AL138" s="19" t="s">
        <v>66</v>
      </c>
      <c r="AM138" s="33" t="s">
        <v>218</v>
      </c>
      <c r="AN138" s="18">
        <v>17</v>
      </c>
      <c r="AO138" s="119">
        <f t="shared" si="50"/>
        <v>0.29781617470602351</v>
      </c>
      <c r="AP138" s="120">
        <f>AO138*(Pesos!$C$13)</f>
        <v>6.8497720182385411</v>
      </c>
      <c r="AQ138" s="19" t="s">
        <v>66</v>
      </c>
      <c r="AR138" s="33" t="s">
        <v>218</v>
      </c>
      <c r="AS138" s="18">
        <v>74</v>
      </c>
      <c r="AT138" s="119">
        <f t="shared" si="51"/>
        <v>0.29436285862191097</v>
      </c>
      <c r="AU138" s="120">
        <f>AT138*(Pesos!$C$14)</f>
        <v>7.3590714655477747</v>
      </c>
      <c r="AV138" s="19" t="s">
        <v>66</v>
      </c>
      <c r="AW138" s="33" t="s">
        <v>218</v>
      </c>
      <c r="AX138" s="18">
        <v>14</v>
      </c>
      <c r="AY138" s="119">
        <f t="shared" si="52"/>
        <v>0.26976375874356606</v>
      </c>
      <c r="AZ138" s="120">
        <f>AY138*(Pesos!$C$15)</f>
        <v>4.5859838986406229</v>
      </c>
      <c r="BA138" s="19" t="s">
        <v>66</v>
      </c>
      <c r="BB138" s="33" t="s">
        <v>218</v>
      </c>
      <c r="BC138" s="18">
        <v>11</v>
      </c>
      <c r="BD138" s="119">
        <f t="shared" si="53"/>
        <v>0.88582460011031439</v>
      </c>
      <c r="BE138" s="120">
        <f>BD138*(Pesos!$C$16)</f>
        <v>28.34638720353006</v>
      </c>
    </row>
    <row r="139" spans="1:57" x14ac:dyDescent="0.25">
      <c r="A139" s="99">
        <v>137</v>
      </c>
      <c r="B139" s="19"/>
      <c r="C139" s="33" t="s">
        <v>219</v>
      </c>
      <c r="D139" s="18">
        <v>14421</v>
      </c>
      <c r="E139" s="119">
        <f t="shared" si="42"/>
        <v>0.81440886809070934</v>
      </c>
      <c r="F139" s="120">
        <f>E139*(Pesos!$C$7)</f>
        <v>4.0720443404535462</v>
      </c>
      <c r="G139" s="19"/>
      <c r="H139" s="33" t="s">
        <v>219</v>
      </c>
      <c r="I139" s="31">
        <f>'DDemog IBGE 2020'!E137</f>
        <v>1.0076972519477398</v>
      </c>
      <c r="J139" s="119">
        <f t="shared" si="43"/>
        <v>-0.12316159035565302</v>
      </c>
      <c r="K139" s="120">
        <f>J139*(Pesos!$C$8)</f>
        <v>-2.3708606143463209</v>
      </c>
      <c r="L139" s="19"/>
      <c r="M139" s="33" t="s">
        <v>219</v>
      </c>
      <c r="N139" s="33">
        <v>1345</v>
      </c>
      <c r="O139" s="33">
        <v>5640</v>
      </c>
      <c r="P139" s="33">
        <v>2327</v>
      </c>
      <c r="Q139" s="32">
        <f t="shared" si="44"/>
        <v>8.5041095890410947</v>
      </c>
      <c r="R139" s="119">
        <f t="shared" si="45"/>
        <v>1.0485799015089876</v>
      </c>
      <c r="S139" s="120">
        <f>R139*(Pesos!$C$9)</f>
        <v>8.3886392120719009</v>
      </c>
      <c r="T139" s="19"/>
      <c r="U139" s="33" t="s">
        <v>219</v>
      </c>
      <c r="V139" s="18">
        <v>12598</v>
      </c>
      <c r="W139" s="18">
        <v>2177</v>
      </c>
      <c r="X139" s="18">
        <v>8969</v>
      </c>
      <c r="Y139" s="32">
        <f t="shared" si="46"/>
        <v>21.68401826484018</v>
      </c>
      <c r="Z139" s="119">
        <f t="shared" si="47"/>
        <v>0.88308693630869384</v>
      </c>
      <c r="AA139" s="120">
        <f>Z139*(Pesos!$C$10)</f>
        <v>5.2985216178521632</v>
      </c>
      <c r="AB139" s="19"/>
      <c r="AC139" s="33" t="s">
        <v>219</v>
      </c>
      <c r="AD139" s="18">
        <v>2</v>
      </c>
      <c r="AE139" s="119">
        <f t="shared" si="48"/>
        <v>1.9210526315789473</v>
      </c>
      <c r="AF139" s="120">
        <f>AE139*(Pesos!$C$11)</f>
        <v>55.710526315789473</v>
      </c>
      <c r="AG139" s="19"/>
      <c r="AH139" s="33" t="s">
        <v>219</v>
      </c>
      <c r="AI139" s="18">
        <v>8</v>
      </c>
      <c r="AJ139" s="119">
        <f t="shared" si="49"/>
        <v>0.78865631330182318</v>
      </c>
      <c r="AK139" s="120">
        <f>AJ139*(Pesos!$C$12)</f>
        <v>15.773126266036464</v>
      </c>
      <c r="AL139" s="19"/>
      <c r="AM139" s="33" t="s">
        <v>219</v>
      </c>
      <c r="AN139" s="18">
        <v>41</v>
      </c>
      <c r="AO139" s="119">
        <f t="shared" si="50"/>
        <v>0.7182625389968802</v>
      </c>
      <c r="AP139" s="120">
        <f>AO139*(Pesos!$C$13)</f>
        <v>16.520038396928243</v>
      </c>
      <c r="AQ139" s="19"/>
      <c r="AR139" s="33" t="s">
        <v>219</v>
      </c>
      <c r="AS139" s="18">
        <v>275</v>
      </c>
      <c r="AT139" s="119">
        <f t="shared" si="51"/>
        <v>1.0939160286625071</v>
      </c>
      <c r="AU139" s="120">
        <f>AT139*(Pesos!$C$14)</f>
        <v>27.347900716562677</v>
      </c>
      <c r="AV139" s="19"/>
      <c r="AW139" s="33" t="s">
        <v>219</v>
      </c>
      <c r="AX139" s="18">
        <v>48</v>
      </c>
      <c r="AY139" s="119">
        <f t="shared" si="52"/>
        <v>0.92490431569222642</v>
      </c>
      <c r="AZ139" s="120">
        <f>AY139*(Pesos!$C$15)</f>
        <v>15.723373366767849</v>
      </c>
      <c r="BA139" s="19"/>
      <c r="BB139" s="33" t="s">
        <v>219</v>
      </c>
      <c r="BC139" s="18">
        <v>11</v>
      </c>
      <c r="BD139" s="119">
        <f t="shared" si="53"/>
        <v>0.88582460011031439</v>
      </c>
      <c r="BE139" s="120">
        <f>BD139*(Pesos!$C$16)</f>
        <v>28.34638720353006</v>
      </c>
    </row>
    <row r="140" spans="1:57" x14ac:dyDescent="0.25">
      <c r="A140" s="99">
        <v>138</v>
      </c>
      <c r="B140" s="19"/>
      <c r="C140" s="33" t="s">
        <v>220</v>
      </c>
      <c r="D140" s="18">
        <v>1706</v>
      </c>
      <c r="E140" s="119">
        <f t="shared" si="42"/>
        <v>9.6344326257731788E-2</v>
      </c>
      <c r="F140" s="120">
        <f>E140*(Pesos!$C$7)</f>
        <v>0.48172163128865897</v>
      </c>
      <c r="G140" s="19"/>
      <c r="H140" s="33" t="s">
        <v>220</v>
      </c>
      <c r="I140" s="31">
        <f>'DDemog IBGE 2020'!E138</f>
        <v>1.1255754487712246</v>
      </c>
      <c r="J140" s="119">
        <f t="shared" si="43"/>
        <v>-0.13756876092297934</v>
      </c>
      <c r="K140" s="120">
        <f>J140*(Pesos!$C$8)</f>
        <v>-2.6481986477673525</v>
      </c>
      <c r="L140" s="19"/>
      <c r="M140" s="33" t="s">
        <v>220</v>
      </c>
      <c r="N140" s="33">
        <v>45</v>
      </c>
      <c r="O140" s="33">
        <v>105</v>
      </c>
      <c r="P140" s="33">
        <v>298</v>
      </c>
      <c r="Q140" s="32">
        <f t="shared" si="44"/>
        <v>0.40913242009132417</v>
      </c>
      <c r="R140" s="119">
        <f t="shared" si="45"/>
        <v>5.0447143027923809E-2</v>
      </c>
      <c r="S140" s="120">
        <f>R140*(Pesos!$C$9)</f>
        <v>0.40357714422339047</v>
      </c>
      <c r="T140" s="19"/>
      <c r="U140" s="33" t="s">
        <v>220</v>
      </c>
      <c r="V140" s="18">
        <v>1475</v>
      </c>
      <c r="W140" s="18">
        <v>161</v>
      </c>
      <c r="X140" s="18">
        <v>668</v>
      </c>
      <c r="Y140" s="32">
        <f t="shared" si="46"/>
        <v>2.1041095890410957</v>
      </c>
      <c r="Z140" s="119">
        <f t="shared" si="47"/>
        <v>8.5690376569037677E-2</v>
      </c>
      <c r="AA140" s="120">
        <f>Z140*(Pesos!$C$10)</f>
        <v>0.51414225941422609</v>
      </c>
      <c r="AB140" s="19"/>
      <c r="AC140" s="33" t="s">
        <v>220</v>
      </c>
      <c r="AD140" s="18">
        <v>0</v>
      </c>
      <c r="AE140" s="119">
        <f t="shared" si="48"/>
        <v>0</v>
      </c>
      <c r="AF140" s="120">
        <f>AE140*(Pesos!$C$11)</f>
        <v>0</v>
      </c>
      <c r="AG140" s="19"/>
      <c r="AH140" s="33" t="s">
        <v>220</v>
      </c>
      <c r="AI140" s="18">
        <v>1</v>
      </c>
      <c r="AJ140" s="119">
        <f t="shared" si="49"/>
        <v>9.8582039162727897E-2</v>
      </c>
      <c r="AK140" s="120">
        <f>AJ140*(Pesos!$C$12)</f>
        <v>1.9716407832545579</v>
      </c>
      <c r="AL140" s="19"/>
      <c r="AM140" s="33" t="s">
        <v>220</v>
      </c>
      <c r="AN140" s="18">
        <v>5</v>
      </c>
      <c r="AO140" s="119">
        <f t="shared" si="50"/>
        <v>8.7592992560595148E-2</v>
      </c>
      <c r="AP140" s="120">
        <f>AO140*(Pesos!$C$13)</f>
        <v>2.0146388288936885</v>
      </c>
      <c r="AQ140" s="19"/>
      <c r="AR140" s="33" t="s">
        <v>220</v>
      </c>
      <c r="AS140" s="18">
        <v>24</v>
      </c>
      <c r="AT140" s="119">
        <f t="shared" si="51"/>
        <v>9.5469035228727905E-2</v>
      </c>
      <c r="AU140" s="120">
        <f>AT140*(Pesos!$C$14)</f>
        <v>2.3867258807181977</v>
      </c>
      <c r="AV140" s="19"/>
      <c r="AW140" s="33" t="s">
        <v>220</v>
      </c>
      <c r="AX140" s="18">
        <v>5</v>
      </c>
      <c r="AY140" s="119">
        <f t="shared" si="52"/>
        <v>9.6344199551273588E-2</v>
      </c>
      <c r="AZ140" s="120">
        <f>AY140*(Pesos!$C$15)</f>
        <v>1.6378513923716509</v>
      </c>
      <c r="BA140" s="19"/>
      <c r="BB140" s="33" t="s">
        <v>220</v>
      </c>
      <c r="BC140" s="18">
        <v>11</v>
      </c>
      <c r="BD140" s="119">
        <f t="shared" si="53"/>
        <v>0.88582460011031439</v>
      </c>
      <c r="BE140" s="120">
        <f>BD140*(Pesos!$C$16)</f>
        <v>28.34638720353006</v>
      </c>
    </row>
    <row r="141" spans="1:57" x14ac:dyDescent="0.25">
      <c r="A141" s="99">
        <v>140</v>
      </c>
      <c r="B141" s="24" t="s">
        <v>67</v>
      </c>
      <c r="C141" s="33" t="s">
        <v>89</v>
      </c>
      <c r="D141" s="18">
        <v>120292</v>
      </c>
      <c r="E141" s="119">
        <f t="shared" si="42"/>
        <v>6.7933480036313441</v>
      </c>
      <c r="F141" s="120">
        <f>E141*(Pesos!$C$7)</f>
        <v>33.96674001815672</v>
      </c>
      <c r="G141" s="24" t="s">
        <v>67</v>
      </c>
      <c r="H141" s="33" t="s">
        <v>89</v>
      </c>
      <c r="I141" s="31">
        <f>('DDemog IBGE 2020'!E131)/4</f>
        <v>46.945708230650702</v>
      </c>
      <c r="J141" s="119">
        <f t="shared" si="43"/>
        <v>-5.7377432308004996</v>
      </c>
      <c r="K141" s="120">
        <f>J141*(Pesos!$C$8)</f>
        <v>-110.45155719290962</v>
      </c>
      <c r="L141" s="24" t="s">
        <v>67</v>
      </c>
      <c r="M141" s="33" t="s">
        <v>89</v>
      </c>
      <c r="N141" s="33">
        <v>45936</v>
      </c>
      <c r="O141" s="33">
        <v>11927</v>
      </c>
      <c r="P141" s="33">
        <v>6816</v>
      </c>
      <c r="Q141" s="32">
        <f t="shared" si="44"/>
        <v>59.067579908675803</v>
      </c>
      <c r="R141" s="119">
        <f t="shared" si="45"/>
        <v>7.2831936694265274</v>
      </c>
      <c r="S141" s="120">
        <f>R141*(Pesos!$C$9)</f>
        <v>58.265549355412219</v>
      </c>
      <c r="T141" s="24" t="s">
        <v>67</v>
      </c>
      <c r="U141" s="33" t="s">
        <v>89</v>
      </c>
      <c r="V141" s="18">
        <v>99073</v>
      </c>
      <c r="W141" s="18">
        <v>8077</v>
      </c>
      <c r="X141" s="18">
        <v>79605</v>
      </c>
      <c r="Y141" s="32">
        <f t="shared" si="46"/>
        <v>170.55251141552512</v>
      </c>
      <c r="Z141" s="119">
        <f t="shared" si="47"/>
        <v>6.9457926545792681</v>
      </c>
      <c r="AA141" s="120">
        <f>Z141*(Pesos!$C$10)</f>
        <v>41.674755927475609</v>
      </c>
      <c r="AB141" s="24" t="s">
        <v>67</v>
      </c>
      <c r="AC141" s="33" t="s">
        <v>89</v>
      </c>
      <c r="AD141" s="18">
        <v>0</v>
      </c>
      <c r="AE141" s="119">
        <f t="shared" si="48"/>
        <v>0</v>
      </c>
      <c r="AF141" s="120">
        <f>AE141*(Pesos!$C$11)</f>
        <v>0</v>
      </c>
      <c r="AG141" s="24" t="s">
        <v>67</v>
      </c>
      <c r="AH141" s="33" t="s">
        <v>89</v>
      </c>
      <c r="AI141" s="18">
        <v>40</v>
      </c>
      <c r="AJ141" s="119">
        <f t="shared" si="49"/>
        <v>3.9432815665091154</v>
      </c>
      <c r="AK141" s="120">
        <f>AJ141*(Pesos!$C$12)</f>
        <v>78.86563133018231</v>
      </c>
      <c r="AL141" s="24" t="s">
        <v>67</v>
      </c>
      <c r="AM141" s="33" t="s">
        <v>89</v>
      </c>
      <c r="AN141" s="18">
        <v>302</v>
      </c>
      <c r="AO141" s="119">
        <f t="shared" si="50"/>
        <v>5.2906167506599475</v>
      </c>
      <c r="AP141" s="120">
        <f>AO141*(Pesos!$C$13)</f>
        <v>121.6841852651788</v>
      </c>
      <c r="AQ141" s="24" t="s">
        <v>67</v>
      </c>
      <c r="AR141" s="33" t="s">
        <v>89</v>
      </c>
      <c r="AS141" s="18">
        <v>1290</v>
      </c>
      <c r="AT141" s="119">
        <f t="shared" si="51"/>
        <v>5.1314606435441243</v>
      </c>
      <c r="AU141" s="120">
        <f>AT141*(Pesos!$C$14)</f>
        <v>128.28651608860312</v>
      </c>
      <c r="AV141" s="24" t="s">
        <v>67</v>
      </c>
      <c r="AW141" s="33" t="s">
        <v>89</v>
      </c>
      <c r="AX141" s="18">
        <v>312</v>
      </c>
      <c r="AY141" s="119">
        <f t="shared" si="52"/>
        <v>6.0118780519994726</v>
      </c>
      <c r="AZ141" s="120">
        <f>AY141*(Pesos!$C$15)</f>
        <v>102.20192688399104</v>
      </c>
      <c r="BA141" s="24" t="s">
        <v>67</v>
      </c>
      <c r="BB141" s="150" t="s">
        <v>89</v>
      </c>
      <c r="BC141" s="149">
        <v>27</v>
      </c>
      <c r="BD141" s="119">
        <f t="shared" si="53"/>
        <v>2.1742967457253171</v>
      </c>
      <c r="BE141" s="120">
        <f>BD141*(Pesos!$C$16)</f>
        <v>69.577495863210146</v>
      </c>
    </row>
    <row r="142" spans="1:57" x14ac:dyDescent="0.25">
      <c r="A142" s="99">
        <v>141</v>
      </c>
      <c r="B142" s="19" t="s">
        <v>68</v>
      </c>
      <c r="C142" s="33" t="s">
        <v>221</v>
      </c>
      <c r="D142" s="18">
        <v>12131</v>
      </c>
      <c r="E142" s="119">
        <f t="shared" si="42"/>
        <v>0.68508383460289823</v>
      </c>
      <c r="F142" s="120">
        <f>E142*(Pesos!$C$7)</f>
        <v>3.4254191730144914</v>
      </c>
      <c r="G142" s="19" t="s">
        <v>68</v>
      </c>
      <c r="H142" s="33" t="s">
        <v>221</v>
      </c>
      <c r="I142" s="31">
        <f>'DDemog IBGE 2020'!E140</f>
        <v>1.2612445051478378</v>
      </c>
      <c r="J142" s="119">
        <f t="shared" si="43"/>
        <v>-0.15415034503774974</v>
      </c>
      <c r="K142" s="120">
        <f>J142*(Pesos!$C$8)</f>
        <v>-2.9673941419766825</v>
      </c>
      <c r="L142" s="19" t="s">
        <v>68</v>
      </c>
      <c r="M142" s="33" t="s">
        <v>221</v>
      </c>
      <c r="N142" s="33">
        <v>1527</v>
      </c>
      <c r="O142" s="33">
        <v>3846</v>
      </c>
      <c r="P142" s="33">
        <v>2281</v>
      </c>
      <c r="Q142" s="32">
        <f t="shared" si="44"/>
        <v>6.989954337899543</v>
      </c>
      <c r="R142" s="119">
        <f t="shared" si="45"/>
        <v>0.86188043021368044</v>
      </c>
      <c r="S142" s="120">
        <f>R142*(Pesos!$C$9)</f>
        <v>6.8950434417094435</v>
      </c>
      <c r="T142" s="19" t="s">
        <v>68</v>
      </c>
      <c r="U142" s="33" t="s">
        <v>221</v>
      </c>
      <c r="V142" s="18">
        <v>9200</v>
      </c>
      <c r="W142" s="18">
        <v>1309</v>
      </c>
      <c r="X142" s="18">
        <v>8559</v>
      </c>
      <c r="Y142" s="32">
        <f t="shared" si="46"/>
        <v>17.413698630136988</v>
      </c>
      <c r="Z142" s="119">
        <f t="shared" si="47"/>
        <v>0.70917712691771306</v>
      </c>
      <c r="AA142" s="120">
        <f>Z142*(Pesos!$C$10)</f>
        <v>4.2550627615062782</v>
      </c>
      <c r="AB142" s="19" t="s">
        <v>68</v>
      </c>
      <c r="AC142" s="33" t="s">
        <v>221</v>
      </c>
      <c r="AD142" s="18">
        <v>2</v>
      </c>
      <c r="AE142" s="119">
        <f t="shared" si="48"/>
        <v>1.9210526315789473</v>
      </c>
      <c r="AF142" s="120">
        <f>AE142*(Pesos!$C$11)</f>
        <v>55.710526315789473</v>
      </c>
      <c r="AG142" s="19" t="s">
        <v>68</v>
      </c>
      <c r="AH142" s="33" t="s">
        <v>221</v>
      </c>
      <c r="AI142" s="18">
        <v>11</v>
      </c>
      <c r="AJ142" s="119">
        <f t="shared" si="49"/>
        <v>1.0844024307900066</v>
      </c>
      <c r="AK142" s="120">
        <f>AJ142*(Pesos!$C$12)</f>
        <v>21.688048615800135</v>
      </c>
      <c r="AL142" s="19" t="s">
        <v>68</v>
      </c>
      <c r="AM142" s="33" t="s">
        <v>221</v>
      </c>
      <c r="AN142" s="18">
        <v>42</v>
      </c>
      <c r="AO142" s="119">
        <f t="shared" si="50"/>
        <v>0.73578113750899921</v>
      </c>
      <c r="AP142" s="120">
        <f>AO142*(Pesos!$C$13)</f>
        <v>16.922966162706981</v>
      </c>
      <c r="AQ142" s="19" t="s">
        <v>68</v>
      </c>
      <c r="AR142" s="33" t="s">
        <v>221</v>
      </c>
      <c r="AS142" s="18">
        <v>210</v>
      </c>
      <c r="AT142" s="119">
        <f t="shared" si="51"/>
        <v>0.8353540582513691</v>
      </c>
      <c r="AU142" s="120">
        <f>AT142*(Pesos!$C$14)</f>
        <v>20.883851456284226</v>
      </c>
      <c r="AV142" s="19" t="s">
        <v>68</v>
      </c>
      <c r="AW142" s="33" t="s">
        <v>221</v>
      </c>
      <c r="AX142" s="18">
        <v>39</v>
      </c>
      <c r="AY142" s="119">
        <f t="shared" si="52"/>
        <v>0.75148475649993407</v>
      </c>
      <c r="AZ142" s="120">
        <f>AY142*(Pesos!$C$15)</f>
        <v>12.775240860498879</v>
      </c>
      <c r="BA142" s="19" t="s">
        <v>68</v>
      </c>
      <c r="BB142" s="33" t="s">
        <v>221</v>
      </c>
      <c r="BC142" s="18">
        <v>11</v>
      </c>
      <c r="BD142" s="119">
        <f t="shared" si="53"/>
        <v>0.88582460011031439</v>
      </c>
      <c r="BE142" s="120">
        <f>BD142*(Pesos!$C$16)</f>
        <v>28.34638720353006</v>
      </c>
    </row>
    <row r="143" spans="1:57" x14ac:dyDescent="0.25">
      <c r="A143" s="99">
        <v>142</v>
      </c>
      <c r="B143" s="19" t="s">
        <v>69</v>
      </c>
      <c r="C143" s="33" t="s">
        <v>222</v>
      </c>
      <c r="D143" s="18">
        <v>5242</v>
      </c>
      <c r="E143" s="119">
        <f t="shared" si="42"/>
        <v>0.29603573167821223</v>
      </c>
      <c r="F143" s="120">
        <f>E143*(Pesos!$C$7)</f>
        <v>1.4801786583910612</v>
      </c>
      <c r="G143" s="19" t="s">
        <v>69</v>
      </c>
      <c r="H143" s="33" t="s">
        <v>222</v>
      </c>
      <c r="I143" s="31">
        <f>'DDemog IBGE 2020'!E141</f>
        <v>0.46024529264343855</v>
      </c>
      <c r="J143" s="119">
        <f t="shared" si="43"/>
        <v>-5.6251559767683618E-2</v>
      </c>
      <c r="K143" s="120">
        <f>J143*(Pesos!$C$8)</f>
        <v>-1.0828425255279097</v>
      </c>
      <c r="L143" s="19" t="s">
        <v>69</v>
      </c>
      <c r="M143" s="33" t="s">
        <v>222</v>
      </c>
      <c r="N143" s="33">
        <v>379</v>
      </c>
      <c r="O143" s="33">
        <v>468</v>
      </c>
      <c r="P143" s="33">
        <v>157</v>
      </c>
      <c r="Q143" s="32">
        <f t="shared" si="44"/>
        <v>0.91689497716894985</v>
      </c>
      <c r="R143" s="119">
        <f t="shared" si="45"/>
        <v>0.11305565089293641</v>
      </c>
      <c r="S143" s="120">
        <f>R143*(Pesos!$C$9)</f>
        <v>0.9044452071434913</v>
      </c>
      <c r="T143" s="19" t="s">
        <v>69</v>
      </c>
      <c r="U143" s="33" t="s">
        <v>222</v>
      </c>
      <c r="V143" s="18">
        <v>3984</v>
      </c>
      <c r="W143" s="18">
        <v>328</v>
      </c>
      <c r="X143" s="18">
        <v>4255</v>
      </c>
      <c r="Y143" s="32">
        <f t="shared" si="46"/>
        <v>7.8237442922374427</v>
      </c>
      <c r="Z143" s="119">
        <f t="shared" si="47"/>
        <v>0.31862389586238971</v>
      </c>
      <c r="AA143" s="120">
        <f>Z143*(Pesos!$C$10)</f>
        <v>1.9117433751743382</v>
      </c>
      <c r="AB143" s="19" t="s">
        <v>69</v>
      </c>
      <c r="AC143" s="33" t="s">
        <v>222</v>
      </c>
      <c r="AD143" s="18">
        <v>3</v>
      </c>
      <c r="AE143" s="119">
        <f t="shared" si="48"/>
        <v>2.8815789473684208</v>
      </c>
      <c r="AF143" s="120">
        <f>AE143*(Pesos!$C$11)</f>
        <v>83.565789473684205</v>
      </c>
      <c r="AG143" s="19" t="s">
        <v>69</v>
      </c>
      <c r="AH143" s="33" t="s">
        <v>222</v>
      </c>
      <c r="AI143" s="18">
        <v>7</v>
      </c>
      <c r="AJ143" s="119">
        <f t="shared" si="49"/>
        <v>0.69007427413909528</v>
      </c>
      <c r="AK143" s="120">
        <f>AJ143*(Pesos!$C$12)</f>
        <v>13.801485482781906</v>
      </c>
      <c r="AL143" s="19" t="s">
        <v>69</v>
      </c>
      <c r="AM143" s="33" t="s">
        <v>222</v>
      </c>
      <c r="AN143" s="18">
        <v>22</v>
      </c>
      <c r="AO143" s="119">
        <f t="shared" si="50"/>
        <v>0.38540916726661867</v>
      </c>
      <c r="AP143" s="120">
        <f>AO143*(Pesos!$C$13)</f>
        <v>8.8644108471322287</v>
      </c>
      <c r="AQ143" s="19" t="s">
        <v>69</v>
      </c>
      <c r="AR143" s="33" t="s">
        <v>222</v>
      </c>
      <c r="AS143" s="18">
        <v>96</v>
      </c>
      <c r="AT143" s="119">
        <f t="shared" si="51"/>
        <v>0.38187614091491162</v>
      </c>
      <c r="AU143" s="120">
        <f>AT143*(Pesos!$C$14)</f>
        <v>9.5469035228727908</v>
      </c>
      <c r="AV143" s="19" t="s">
        <v>69</v>
      </c>
      <c r="AW143" s="33" t="s">
        <v>222</v>
      </c>
      <c r="AX143" s="18">
        <v>23</v>
      </c>
      <c r="AY143" s="119">
        <f t="shared" si="52"/>
        <v>0.44318331793585847</v>
      </c>
      <c r="AZ143" s="120">
        <f>AY143*(Pesos!$C$15)</f>
        <v>7.5341164049095939</v>
      </c>
      <c r="BA143" s="19" t="s">
        <v>69</v>
      </c>
      <c r="BB143" s="33" t="s">
        <v>222</v>
      </c>
      <c r="BC143" s="18">
        <v>11</v>
      </c>
      <c r="BD143" s="119">
        <f t="shared" si="53"/>
        <v>0.88582460011031439</v>
      </c>
      <c r="BE143" s="120">
        <f>BD143*(Pesos!$C$16)</f>
        <v>28.34638720353006</v>
      </c>
    </row>
    <row r="144" spans="1:57" x14ac:dyDescent="0.25">
      <c r="A144" s="99">
        <v>143</v>
      </c>
      <c r="B144" s="19"/>
      <c r="C144" s="33" t="s">
        <v>223</v>
      </c>
      <c r="D144" s="18">
        <v>15911</v>
      </c>
      <c r="E144" s="119">
        <f t="shared" si="42"/>
        <v>0.89855485057841178</v>
      </c>
      <c r="F144" s="120">
        <f>E144*(Pesos!$C$7)</f>
        <v>4.4927742528920591</v>
      </c>
      <c r="G144" s="19"/>
      <c r="H144" s="33" t="s">
        <v>223</v>
      </c>
      <c r="I144" s="31">
        <f>'DDemog IBGE 2020'!E142</f>
        <v>0.96129400828863254</v>
      </c>
      <c r="J144" s="119">
        <f t="shared" si="43"/>
        <v>-0.11749014759278945</v>
      </c>
      <c r="K144" s="120">
        <f>J144*(Pesos!$C$8)</f>
        <v>-2.261685341161197</v>
      </c>
      <c r="L144" s="19"/>
      <c r="M144" s="33" t="s">
        <v>223</v>
      </c>
      <c r="N144" s="33">
        <v>1084</v>
      </c>
      <c r="O144" s="33">
        <v>3594</v>
      </c>
      <c r="P144" s="33">
        <v>1834</v>
      </c>
      <c r="Q144" s="32">
        <f t="shared" si="44"/>
        <v>5.9470319634703195</v>
      </c>
      <c r="R144" s="119">
        <f t="shared" si="45"/>
        <v>0.73328525758446395</v>
      </c>
      <c r="S144" s="120">
        <f>R144*(Pesos!$C$9)</f>
        <v>5.8662820606757116</v>
      </c>
      <c r="T144" s="19"/>
      <c r="U144" s="33" t="s">
        <v>223</v>
      </c>
      <c r="V144" s="18">
        <v>12038</v>
      </c>
      <c r="W144" s="18">
        <v>1305</v>
      </c>
      <c r="X144" s="18">
        <v>11364</v>
      </c>
      <c r="Y144" s="32">
        <f t="shared" si="46"/>
        <v>22.563470319634703</v>
      </c>
      <c r="Z144" s="119">
        <f t="shared" si="47"/>
        <v>0.91890283589028388</v>
      </c>
      <c r="AA144" s="120">
        <f>Z144*(Pesos!$C$10)</f>
        <v>5.5134170153417035</v>
      </c>
      <c r="AB144" s="19"/>
      <c r="AC144" s="33" t="s">
        <v>223</v>
      </c>
      <c r="AD144" s="18">
        <v>2</v>
      </c>
      <c r="AE144" s="119">
        <f t="shared" si="48"/>
        <v>1.9210526315789473</v>
      </c>
      <c r="AF144" s="120">
        <f>AE144*(Pesos!$C$11)</f>
        <v>55.710526315789473</v>
      </c>
      <c r="AG144" s="19"/>
      <c r="AH144" s="33" t="s">
        <v>223</v>
      </c>
      <c r="AI144" s="18">
        <v>16</v>
      </c>
      <c r="AJ144" s="119">
        <f t="shared" si="49"/>
        <v>1.5773126266036464</v>
      </c>
      <c r="AK144" s="120">
        <f>AJ144*(Pesos!$C$12)</f>
        <v>31.546252532072927</v>
      </c>
      <c r="AL144" s="19"/>
      <c r="AM144" s="33" t="s">
        <v>223</v>
      </c>
      <c r="AN144" s="18">
        <v>52</v>
      </c>
      <c r="AO144" s="119">
        <f t="shared" si="50"/>
        <v>0.91096712263018953</v>
      </c>
      <c r="AP144" s="120">
        <f>AO144*(Pesos!$C$13)</f>
        <v>20.95224382049436</v>
      </c>
      <c r="AQ144" s="19"/>
      <c r="AR144" s="33" t="s">
        <v>223</v>
      </c>
      <c r="AS144" s="18">
        <v>248</v>
      </c>
      <c r="AT144" s="119">
        <f t="shared" si="51"/>
        <v>0.9865133640301883</v>
      </c>
      <c r="AU144" s="120">
        <f>AT144*(Pesos!$C$14)</f>
        <v>24.662834100754708</v>
      </c>
      <c r="AV144" s="19"/>
      <c r="AW144" s="33" t="s">
        <v>223</v>
      </c>
      <c r="AX144" s="18">
        <v>55</v>
      </c>
      <c r="AY144" s="119">
        <f t="shared" si="52"/>
        <v>1.0597861950640095</v>
      </c>
      <c r="AZ144" s="120">
        <f>AY144*(Pesos!$C$15)</f>
        <v>18.016365316088162</v>
      </c>
      <c r="BA144" s="19"/>
      <c r="BB144" s="33" t="s">
        <v>223</v>
      </c>
      <c r="BC144" s="18">
        <v>13</v>
      </c>
      <c r="BD144" s="119">
        <f t="shared" si="53"/>
        <v>1.0468836183121897</v>
      </c>
      <c r="BE144" s="120">
        <f>BD144*(Pesos!$C$16)</f>
        <v>33.50027578599007</v>
      </c>
    </row>
    <row r="145" spans="1:57" x14ac:dyDescent="0.25">
      <c r="A145" s="99">
        <v>145</v>
      </c>
      <c r="B145" s="19" t="s">
        <v>71</v>
      </c>
      <c r="C145" s="33" t="s">
        <v>224</v>
      </c>
      <c r="D145" s="18">
        <v>26117</v>
      </c>
      <c r="E145" s="119">
        <f t="shared" si="42"/>
        <v>1.4749265937122984</v>
      </c>
      <c r="F145" s="120">
        <f>E145*(Pesos!$C$7)</f>
        <v>7.3746329685614924</v>
      </c>
      <c r="G145" s="19" t="s">
        <v>71</v>
      </c>
      <c r="H145" s="33" t="s">
        <v>224</v>
      </c>
      <c r="I145" s="31">
        <f>'DDemog IBGE 2020'!E143</f>
        <v>3.8338906899348464</v>
      </c>
      <c r="J145" s="119">
        <f t="shared" si="43"/>
        <v>-0.46858128640267016</v>
      </c>
      <c r="K145" s="120">
        <f>J145*(Pesos!$C$8)</f>
        <v>-9.0201897632514001</v>
      </c>
      <c r="L145" s="19" t="s">
        <v>71</v>
      </c>
      <c r="M145" s="33" t="s">
        <v>224</v>
      </c>
      <c r="N145" s="33">
        <v>3025</v>
      </c>
      <c r="O145" s="33">
        <v>18985</v>
      </c>
      <c r="P145" s="33">
        <v>1639</v>
      </c>
      <c r="Q145" s="32">
        <f t="shared" si="44"/>
        <v>21.597260273972605</v>
      </c>
      <c r="R145" s="119">
        <f t="shared" si="45"/>
        <v>2.6630010836325231</v>
      </c>
      <c r="S145" s="120">
        <f>R145*(Pesos!$C$9)</f>
        <v>21.304008669060185</v>
      </c>
      <c r="T145" s="19" t="s">
        <v>71</v>
      </c>
      <c r="U145" s="33" t="s">
        <v>224</v>
      </c>
      <c r="V145" s="18">
        <v>21819</v>
      </c>
      <c r="W145" s="18">
        <v>13624</v>
      </c>
      <c r="X145" s="18">
        <v>16939</v>
      </c>
      <c r="Y145" s="32">
        <f t="shared" si="46"/>
        <v>47.837442922374429</v>
      </c>
      <c r="Z145" s="119">
        <f t="shared" si="47"/>
        <v>1.9481915388191546</v>
      </c>
      <c r="AA145" s="120">
        <f>Z145*(Pesos!$C$10)</f>
        <v>11.689149232914929</v>
      </c>
      <c r="AB145" s="19" t="s">
        <v>71</v>
      </c>
      <c r="AC145" s="33" t="s">
        <v>224</v>
      </c>
      <c r="AD145" s="18">
        <v>0</v>
      </c>
      <c r="AE145" s="119">
        <f t="shared" si="48"/>
        <v>0</v>
      </c>
      <c r="AF145" s="120">
        <f>AE145*(Pesos!$C$11)</f>
        <v>0</v>
      </c>
      <c r="AG145" s="19" t="s">
        <v>71</v>
      </c>
      <c r="AH145" s="33" t="s">
        <v>224</v>
      </c>
      <c r="AI145" s="18">
        <v>9</v>
      </c>
      <c r="AJ145" s="119">
        <f t="shared" si="49"/>
        <v>0.88723835246455096</v>
      </c>
      <c r="AK145" s="120">
        <f>AJ145*(Pesos!$C$12)</f>
        <v>17.744767049291021</v>
      </c>
      <c r="AL145" s="19" t="s">
        <v>71</v>
      </c>
      <c r="AM145" s="33" t="s">
        <v>224</v>
      </c>
      <c r="AN145" s="18">
        <v>72</v>
      </c>
      <c r="AO145" s="119">
        <f t="shared" si="50"/>
        <v>1.2613390928725703</v>
      </c>
      <c r="AP145" s="120">
        <f>AO145*(Pesos!$C$13)</f>
        <v>29.010799136069117</v>
      </c>
      <c r="AQ145" s="19" t="s">
        <v>71</v>
      </c>
      <c r="AR145" s="33" t="s">
        <v>224</v>
      </c>
      <c r="AS145" s="18">
        <v>349</v>
      </c>
      <c r="AT145" s="119">
        <f t="shared" si="51"/>
        <v>1.3882788872844183</v>
      </c>
      <c r="AU145" s="120">
        <f>AT145*(Pesos!$C$14)</f>
        <v>34.706972182110455</v>
      </c>
      <c r="AV145" s="19" t="s">
        <v>71</v>
      </c>
      <c r="AW145" s="33" t="s">
        <v>224</v>
      </c>
      <c r="AX145" s="18">
        <v>78</v>
      </c>
      <c r="AY145" s="119">
        <f t="shared" si="52"/>
        <v>1.5029695129998681</v>
      </c>
      <c r="AZ145" s="120">
        <f>AY145*(Pesos!$C$15)</f>
        <v>25.550481720997759</v>
      </c>
      <c r="BA145" s="19" t="s">
        <v>71</v>
      </c>
      <c r="BB145" s="33" t="s">
        <v>224</v>
      </c>
      <c r="BC145" s="18">
        <v>11</v>
      </c>
      <c r="BD145" s="119">
        <f t="shared" si="53"/>
        <v>0.88582460011031439</v>
      </c>
      <c r="BE145" s="120">
        <f>BD145*(Pesos!$C$16)</f>
        <v>28.34638720353006</v>
      </c>
    </row>
    <row r="146" spans="1:57" x14ac:dyDescent="0.25">
      <c r="A146" s="99">
        <v>146</v>
      </c>
      <c r="B146" s="19" t="s">
        <v>72</v>
      </c>
      <c r="C146" s="33" t="s">
        <v>225</v>
      </c>
      <c r="D146" s="18">
        <v>14953</v>
      </c>
      <c r="E146" s="119">
        <f t="shared" si="42"/>
        <v>0.8444529370057815</v>
      </c>
      <c r="F146" s="120">
        <f>E146*(Pesos!$C$7)</f>
        <v>4.2222646850289074</v>
      </c>
      <c r="G146" s="19" t="s">
        <v>72</v>
      </c>
      <c r="H146" s="33" t="s">
        <v>225</v>
      </c>
      <c r="I146" s="31">
        <f>'DDemog IBGE 2020'!E144</f>
        <v>0.97779928323886889</v>
      </c>
      <c r="J146" s="119">
        <f t="shared" si="43"/>
        <v>-0.11950743592834785</v>
      </c>
      <c r="K146" s="120">
        <f>J146*(Pesos!$C$8)</f>
        <v>-2.3005181416206963</v>
      </c>
      <c r="L146" s="19" t="s">
        <v>72</v>
      </c>
      <c r="M146" s="33" t="s">
        <v>225</v>
      </c>
      <c r="N146" s="33">
        <v>1032</v>
      </c>
      <c r="O146" s="33">
        <v>7848</v>
      </c>
      <c r="P146" s="33">
        <v>2973</v>
      </c>
      <c r="Q146" s="32">
        <f t="shared" si="44"/>
        <v>10.824657534246576</v>
      </c>
      <c r="R146" s="119">
        <f t="shared" si="45"/>
        <v>1.3347097908704935</v>
      </c>
      <c r="S146" s="120">
        <f>R146*(Pesos!$C$9)</f>
        <v>10.677678326963948</v>
      </c>
      <c r="T146" s="19" t="s">
        <v>72</v>
      </c>
      <c r="U146" s="33" t="s">
        <v>225</v>
      </c>
      <c r="V146" s="18">
        <v>11176</v>
      </c>
      <c r="W146" s="18">
        <v>2084</v>
      </c>
      <c r="X146" s="18">
        <v>9440</v>
      </c>
      <c r="Y146" s="32">
        <f t="shared" si="46"/>
        <v>20.730593607305934</v>
      </c>
      <c r="Z146" s="119">
        <f t="shared" si="47"/>
        <v>0.84425848442584861</v>
      </c>
      <c r="AA146" s="120">
        <f>Z146*(Pesos!$C$10)</f>
        <v>5.0655509065550914</v>
      </c>
      <c r="AB146" s="19" t="s">
        <v>72</v>
      </c>
      <c r="AC146" s="33" t="s">
        <v>225</v>
      </c>
      <c r="AD146" s="18">
        <v>2</v>
      </c>
      <c r="AE146" s="119">
        <f t="shared" si="48"/>
        <v>1.9210526315789473</v>
      </c>
      <c r="AF146" s="120">
        <f>AE146*(Pesos!$C$11)</f>
        <v>55.710526315789473</v>
      </c>
      <c r="AG146" s="19" t="s">
        <v>72</v>
      </c>
      <c r="AH146" s="33" t="s">
        <v>225</v>
      </c>
      <c r="AI146" s="18">
        <v>15</v>
      </c>
      <c r="AJ146" s="119">
        <f t="shared" si="49"/>
        <v>1.4787305874409182</v>
      </c>
      <c r="AK146" s="120">
        <f>AJ146*(Pesos!$C$12)</f>
        <v>29.574611748818363</v>
      </c>
      <c r="AL146" s="19" t="s">
        <v>72</v>
      </c>
      <c r="AM146" s="33" t="s">
        <v>225</v>
      </c>
      <c r="AN146" s="18">
        <v>50</v>
      </c>
      <c r="AO146" s="119">
        <f t="shared" si="50"/>
        <v>0.87592992560595151</v>
      </c>
      <c r="AP146" s="120">
        <f>AO146*(Pesos!$C$13)</f>
        <v>20.146388288936883</v>
      </c>
      <c r="AQ146" s="19" t="s">
        <v>72</v>
      </c>
      <c r="AR146" s="33" t="s">
        <v>225</v>
      </c>
      <c r="AS146" s="18">
        <v>288</v>
      </c>
      <c r="AT146" s="119">
        <f t="shared" si="51"/>
        <v>1.1456284227447349</v>
      </c>
      <c r="AU146" s="120">
        <f>AT146*(Pesos!$C$14)</f>
        <v>28.640710568618371</v>
      </c>
      <c r="AV146" s="19" t="s">
        <v>72</v>
      </c>
      <c r="AW146" s="33" t="s">
        <v>225</v>
      </c>
      <c r="AX146" s="18">
        <v>49</v>
      </c>
      <c r="AY146" s="119">
        <f t="shared" si="52"/>
        <v>0.94417315560248116</v>
      </c>
      <c r="AZ146" s="120">
        <f>AY146*(Pesos!$C$15)</f>
        <v>16.050943645242178</v>
      </c>
      <c r="BA146" s="19" t="s">
        <v>72</v>
      </c>
      <c r="BB146" s="33" t="s">
        <v>225</v>
      </c>
      <c r="BC146" s="18">
        <v>13</v>
      </c>
      <c r="BD146" s="119">
        <f t="shared" si="53"/>
        <v>1.0468836183121897</v>
      </c>
      <c r="BE146" s="120">
        <f>BD146*(Pesos!$C$16)</f>
        <v>33.50027578599007</v>
      </c>
    </row>
    <row r="147" spans="1:57" x14ac:dyDescent="0.25">
      <c r="A147" s="99">
        <v>147</v>
      </c>
      <c r="B147" s="19"/>
      <c r="C147" s="33" t="s">
        <v>226</v>
      </c>
      <c r="D147" s="18">
        <v>3048</v>
      </c>
      <c r="E147" s="119">
        <f t="shared" si="42"/>
        <v>0.17213218431041413</v>
      </c>
      <c r="F147" s="120">
        <f>E147*(Pesos!$C$7)</f>
        <v>0.86066092155207063</v>
      </c>
      <c r="G147" s="19"/>
      <c r="H147" s="33" t="s">
        <v>226</v>
      </c>
      <c r="I147" s="102">
        <f>'DDemog IBGE 2020'!E145</f>
        <v>1.5275586327735637</v>
      </c>
      <c r="J147" s="119">
        <f t="shared" si="43"/>
        <v>-0.18669947765587042</v>
      </c>
      <c r="K147" s="120">
        <f>J147*(Pesos!$C$8)</f>
        <v>-3.5939649448755056</v>
      </c>
      <c r="L147" s="19"/>
      <c r="M147" s="33" t="s">
        <v>226</v>
      </c>
      <c r="N147" s="33">
        <v>163</v>
      </c>
      <c r="O147" s="33">
        <v>220</v>
      </c>
      <c r="P147" s="33">
        <v>172</v>
      </c>
      <c r="Q147" s="103">
        <f t="shared" si="44"/>
        <v>0.50684931506849318</v>
      </c>
      <c r="R147" s="119">
        <f t="shared" si="45"/>
        <v>6.2495902635039548E-2</v>
      </c>
      <c r="S147" s="122">
        <f>R147*(Pesos!$C$9)</f>
        <v>0.49996722108031638</v>
      </c>
      <c r="T147" s="19"/>
      <c r="U147" s="33" t="s">
        <v>226</v>
      </c>
      <c r="V147" s="18">
        <v>2363</v>
      </c>
      <c r="W147" s="18">
        <v>265</v>
      </c>
      <c r="X147" s="18">
        <v>2393</v>
      </c>
      <c r="Y147" s="103">
        <f t="shared" si="46"/>
        <v>4.5853881278538813</v>
      </c>
      <c r="Z147" s="119">
        <f t="shared" si="47"/>
        <v>0.18674105067410512</v>
      </c>
      <c r="AA147" s="120">
        <f>Z147*(Pesos!$C$10)</f>
        <v>1.1204463040446306</v>
      </c>
      <c r="AB147" s="19"/>
      <c r="AC147" s="33" t="s">
        <v>226</v>
      </c>
      <c r="AD147" s="18">
        <v>3</v>
      </c>
      <c r="AE147" s="119">
        <f t="shared" si="48"/>
        <v>2.8815789473684208</v>
      </c>
      <c r="AF147" s="120">
        <f>AE147*(Pesos!$C$11)</f>
        <v>83.565789473684205</v>
      </c>
      <c r="AG147" s="19"/>
      <c r="AH147" s="33" t="s">
        <v>226</v>
      </c>
      <c r="AI147" s="18">
        <v>2</v>
      </c>
      <c r="AJ147" s="119">
        <f t="shared" si="49"/>
        <v>0.19716407832545579</v>
      </c>
      <c r="AK147" s="120">
        <f>AJ147*(Pesos!$C$12)</f>
        <v>3.9432815665091159</v>
      </c>
      <c r="AL147" s="19"/>
      <c r="AM147" s="33" t="s">
        <v>226</v>
      </c>
      <c r="AN147" s="18">
        <v>9</v>
      </c>
      <c r="AO147" s="119">
        <f t="shared" si="50"/>
        <v>0.15766738660907129</v>
      </c>
      <c r="AP147" s="120">
        <f>AO147*(Pesos!$C$13)</f>
        <v>3.6263498920086397</v>
      </c>
      <c r="AQ147" s="19"/>
      <c r="AR147" s="33" t="s">
        <v>226</v>
      </c>
      <c r="AS147" s="18">
        <v>47</v>
      </c>
      <c r="AT147" s="119">
        <f t="shared" si="51"/>
        <v>0.18696019398959213</v>
      </c>
      <c r="AU147" s="120">
        <f>AT147*(Pesos!$C$14)</f>
        <v>4.674004849739803</v>
      </c>
      <c r="AV147" s="19"/>
      <c r="AW147" s="33" t="s">
        <v>226</v>
      </c>
      <c r="AX147" s="18">
        <v>11</v>
      </c>
      <c r="AY147" s="119">
        <f t="shared" si="52"/>
        <v>0.21195723901280192</v>
      </c>
      <c r="AZ147" s="120">
        <f>AY147*(Pesos!$C$15)</f>
        <v>3.6032730632176326</v>
      </c>
      <c r="BA147" s="19"/>
      <c r="BB147" s="33" t="s">
        <v>226</v>
      </c>
      <c r="BC147" s="18">
        <v>11</v>
      </c>
      <c r="BD147" s="119">
        <f t="shared" si="53"/>
        <v>0.88582460011031439</v>
      </c>
      <c r="BE147" s="120">
        <f>BD147*(Pesos!$C$16)</f>
        <v>28.34638720353006</v>
      </c>
    </row>
    <row r="148" spans="1:57" x14ac:dyDescent="0.25">
      <c r="A148" s="99">
        <v>148</v>
      </c>
      <c r="B148" s="19"/>
      <c r="C148" s="33" t="s">
        <v>227</v>
      </c>
      <c r="D148" s="18">
        <v>4815</v>
      </c>
      <c r="E148" s="119">
        <f t="shared" si="42"/>
        <v>0.27192141320690416</v>
      </c>
      <c r="F148" s="120">
        <f>E148*(Pesos!$C$7)</f>
        <v>1.3596070660345208</v>
      </c>
      <c r="G148" s="19"/>
      <c r="H148" s="33" t="s">
        <v>227</v>
      </c>
      <c r="I148" s="31">
        <f>'DDemog IBGE 2020'!E146</f>
        <v>1.4122219642248259</v>
      </c>
      <c r="J148" s="119">
        <f t="shared" si="43"/>
        <v>-0.17260293477324473</v>
      </c>
      <c r="K148" s="120">
        <f>J148*(Pesos!$C$8)</f>
        <v>-3.3226064943849609</v>
      </c>
      <c r="L148" s="19"/>
      <c r="M148" s="33" t="s">
        <v>227</v>
      </c>
      <c r="N148" s="33">
        <v>209</v>
      </c>
      <c r="O148" s="33">
        <v>401</v>
      </c>
      <c r="P148" s="33">
        <v>200</v>
      </c>
      <c r="Q148" s="32">
        <f t="shared" si="44"/>
        <v>0.73972602739726023</v>
      </c>
      <c r="R148" s="119">
        <f t="shared" si="45"/>
        <v>9.1210236278165824E-2</v>
      </c>
      <c r="S148" s="120">
        <f>R148*(Pesos!$C$9)</f>
        <v>0.72968189022532659</v>
      </c>
      <c r="T148" s="19"/>
      <c r="U148" s="33" t="s">
        <v>227</v>
      </c>
      <c r="V148" s="18">
        <v>3834</v>
      </c>
      <c r="W148" s="18">
        <v>311</v>
      </c>
      <c r="X148" s="18">
        <v>4406</v>
      </c>
      <c r="Y148" s="32">
        <f t="shared" si="46"/>
        <v>7.8091324200913244</v>
      </c>
      <c r="Z148" s="119">
        <f t="shared" si="47"/>
        <v>0.3180288238028825</v>
      </c>
      <c r="AA148" s="120">
        <f>Z148*(Pesos!$C$10)</f>
        <v>1.9081729428172949</v>
      </c>
      <c r="AB148" s="19"/>
      <c r="AC148" s="33" t="s">
        <v>227</v>
      </c>
      <c r="AD148" s="18">
        <v>3</v>
      </c>
      <c r="AE148" s="119">
        <f t="shared" si="48"/>
        <v>2.8815789473684208</v>
      </c>
      <c r="AF148" s="120">
        <f>AE148*(Pesos!$C$11)</f>
        <v>83.565789473684205</v>
      </c>
      <c r="AG148" s="19"/>
      <c r="AH148" s="33" t="s">
        <v>227</v>
      </c>
      <c r="AI148" s="18">
        <v>3</v>
      </c>
      <c r="AJ148" s="119">
        <f t="shared" si="49"/>
        <v>0.29574611748818369</v>
      </c>
      <c r="AK148" s="120">
        <f>AJ148*(Pesos!$C$12)</f>
        <v>5.9149223497636738</v>
      </c>
      <c r="AL148" s="19"/>
      <c r="AM148" s="33" t="s">
        <v>227</v>
      </c>
      <c r="AN148" s="18">
        <v>15</v>
      </c>
      <c r="AO148" s="119">
        <f t="shared" si="50"/>
        <v>0.26277897768178549</v>
      </c>
      <c r="AP148" s="120">
        <f>AO148*(Pesos!$C$13)</f>
        <v>6.0439164866810664</v>
      </c>
      <c r="AQ148" s="19"/>
      <c r="AR148" s="33" t="s">
        <v>227</v>
      </c>
      <c r="AS148" s="18">
        <v>83</v>
      </c>
      <c r="AT148" s="119">
        <f t="shared" si="51"/>
        <v>0.33016374683268401</v>
      </c>
      <c r="AU148" s="120">
        <f>AT148*(Pesos!$C$14)</f>
        <v>8.2540936708171007</v>
      </c>
      <c r="AV148" s="19"/>
      <c r="AW148" s="33" t="s">
        <v>227</v>
      </c>
      <c r="AX148" s="18">
        <v>16</v>
      </c>
      <c r="AY148" s="119">
        <f t="shared" si="52"/>
        <v>0.30830143856407549</v>
      </c>
      <c r="AZ148" s="120">
        <f>AY148*(Pesos!$C$15)</f>
        <v>5.2411244555892837</v>
      </c>
      <c r="BA148" s="19"/>
      <c r="BB148" s="33" t="s">
        <v>227</v>
      </c>
      <c r="BC148" s="18">
        <v>11</v>
      </c>
      <c r="BD148" s="119">
        <f t="shared" si="53"/>
        <v>0.88582460011031439</v>
      </c>
      <c r="BE148" s="120">
        <f>BD148*(Pesos!$C$16)</f>
        <v>28.34638720353006</v>
      </c>
    </row>
    <row r="149" spans="1:57" ht="15.75" thickBot="1" x14ac:dyDescent="0.3">
      <c r="A149" s="99">
        <v>149</v>
      </c>
      <c r="B149" s="34"/>
      <c r="C149" s="35" t="s">
        <v>228</v>
      </c>
      <c r="D149" s="36">
        <v>2786</v>
      </c>
      <c r="E149" s="152">
        <f t="shared" si="42"/>
        <v>0.15733604510787852</v>
      </c>
      <c r="F149" s="123">
        <f>E149*(Pesos!$C$7)</f>
        <v>0.78668022553939254</v>
      </c>
      <c r="G149" s="34"/>
      <c r="H149" s="35" t="s">
        <v>228</v>
      </c>
      <c r="I149" s="37">
        <f>'DDemog IBGE 2020'!E147</f>
        <v>0.31884114987896123</v>
      </c>
      <c r="J149" s="152">
        <f t="shared" si="43"/>
        <v>-3.8969028658177307E-2</v>
      </c>
      <c r="K149" s="123">
        <f>J149*(Pesos!$C$8)</f>
        <v>-0.75015380166991319</v>
      </c>
      <c r="L149" s="34"/>
      <c r="M149" s="35" t="s">
        <v>228</v>
      </c>
      <c r="N149" s="35">
        <v>104</v>
      </c>
      <c r="O149" s="35">
        <v>143</v>
      </c>
      <c r="P149" s="35">
        <v>280</v>
      </c>
      <c r="Q149" s="38">
        <f t="shared" si="44"/>
        <v>0.48127853881278537</v>
      </c>
      <c r="R149" s="152">
        <f t="shared" si="45"/>
        <v>5.9342956195794307E-2</v>
      </c>
      <c r="S149" s="123">
        <f>R149*(Pesos!$C$9)</f>
        <v>0.47474364956635445</v>
      </c>
      <c r="T149" s="34"/>
      <c r="U149" s="35" t="s">
        <v>228</v>
      </c>
      <c r="V149" s="36">
        <v>2198</v>
      </c>
      <c r="W149" s="36">
        <v>177</v>
      </c>
      <c r="X149" s="36">
        <v>2364</v>
      </c>
      <c r="Y149" s="38">
        <f t="shared" si="46"/>
        <v>4.3278538812785383</v>
      </c>
      <c r="Z149" s="152">
        <f t="shared" si="47"/>
        <v>0.17625290562529061</v>
      </c>
      <c r="AA149" s="123">
        <f>Z149*(Pesos!$C$10)</f>
        <v>1.0575174337517437</v>
      </c>
      <c r="AB149" s="34"/>
      <c r="AC149" s="35" t="s">
        <v>228</v>
      </c>
      <c r="AD149" s="36">
        <v>3</v>
      </c>
      <c r="AE149" s="152">
        <f t="shared" si="48"/>
        <v>2.8815789473684208</v>
      </c>
      <c r="AF149" s="123">
        <f>AE149*(Pesos!$C$11)</f>
        <v>83.565789473684205</v>
      </c>
      <c r="AG149" s="34"/>
      <c r="AH149" s="35" t="s">
        <v>228</v>
      </c>
      <c r="AI149" s="36">
        <v>2</v>
      </c>
      <c r="AJ149" s="152">
        <f t="shared" si="49"/>
        <v>0.19716407832545579</v>
      </c>
      <c r="AK149" s="123">
        <f>AJ149*(Pesos!$C$12)</f>
        <v>3.9432815665091159</v>
      </c>
      <c r="AL149" s="34"/>
      <c r="AM149" s="35" t="s">
        <v>228</v>
      </c>
      <c r="AN149" s="36">
        <v>11</v>
      </c>
      <c r="AO149" s="152">
        <f t="shared" si="50"/>
        <v>0.19270458363330933</v>
      </c>
      <c r="AP149" s="123">
        <f>AO149*(Pesos!$C$13)</f>
        <v>4.4322054235661144</v>
      </c>
      <c r="AQ149" s="34"/>
      <c r="AR149" s="35" t="s">
        <v>228</v>
      </c>
      <c r="AS149" s="36">
        <v>41</v>
      </c>
      <c r="AT149" s="152">
        <f t="shared" si="51"/>
        <v>0.16309293518241016</v>
      </c>
      <c r="AU149" s="123">
        <f>AT149*(Pesos!$C$14)</f>
        <v>4.0773233795602541</v>
      </c>
      <c r="AV149" s="34"/>
      <c r="AW149" s="35" t="s">
        <v>228</v>
      </c>
      <c r="AX149" s="36">
        <v>9</v>
      </c>
      <c r="AY149" s="152">
        <f t="shared" si="52"/>
        <v>0.17341955919229246</v>
      </c>
      <c r="AZ149" s="123">
        <f>AY149*(Pesos!$C$15)</f>
        <v>2.9481325062689718</v>
      </c>
      <c r="BA149" s="34"/>
      <c r="BB149" s="35" t="s">
        <v>228</v>
      </c>
      <c r="BC149" s="36">
        <v>11</v>
      </c>
      <c r="BD149" s="152">
        <f t="shared" si="53"/>
        <v>0.88582460011031439</v>
      </c>
      <c r="BE149" s="123">
        <f>BD149*(Pesos!$C$16)</f>
        <v>28.34638720353006</v>
      </c>
    </row>
    <row r="150" spans="1:57" ht="15.75" thickTop="1" x14ac:dyDescent="0.25">
      <c r="E150" s="121">
        <f>SUM(E4:E149)</f>
        <v>145.99999999999991</v>
      </c>
      <c r="F150" s="121">
        <f>SUM(F4:F149)</f>
        <v>730.00000000000011</v>
      </c>
      <c r="J150" s="121">
        <f>SUM(J4:J149)</f>
        <v>-145.99999999999997</v>
      </c>
      <c r="K150" s="121">
        <f>SUM(K4:K149)</f>
        <v>-2810.4999999999982</v>
      </c>
      <c r="R150" s="121">
        <f>SUM(R4:R149)</f>
        <v>146.00000000000017</v>
      </c>
      <c r="S150" s="121">
        <f>SUM(S4:S149)</f>
        <v>1168.0000000000014</v>
      </c>
      <c r="Z150" s="121">
        <f>SUM(Z4:Z149)</f>
        <v>146.00000000000006</v>
      </c>
      <c r="AA150" s="121">
        <f>SUM(AA4:AA149)</f>
        <v>876.00000000000045</v>
      </c>
      <c r="AE150" s="121">
        <f>SUM(AE4:AE149)</f>
        <v>146.00000000000006</v>
      </c>
      <c r="AF150" s="121">
        <f>SUM(AF4:AF149)</f>
        <v>4233.9999999999991</v>
      </c>
      <c r="AJ150" s="121">
        <f>SUM(AJ4:AJ149)</f>
        <v>145.99999999999994</v>
      </c>
      <c r="AK150" s="121">
        <f>SUM(AK4:AK149)</f>
        <v>2919.9999999999995</v>
      </c>
      <c r="AO150" s="121">
        <f>SUM(AO4:AO149)</f>
        <v>145.99999999999997</v>
      </c>
      <c r="AP150" s="121">
        <f>SUM(AP4:AP149)</f>
        <v>3357.9999999999991</v>
      </c>
      <c r="AT150" s="121">
        <f>SUM(AT4:AT149)</f>
        <v>146.00000000000003</v>
      </c>
      <c r="AU150" s="121">
        <f>SUM(AU4:AU149)</f>
        <v>3650</v>
      </c>
      <c r="AY150" s="121">
        <f>SUM(AY4:AY149)</f>
        <v>146.00000000000009</v>
      </c>
      <c r="AZ150" s="121">
        <f>SUM(AZ4:AZ149)</f>
        <v>2481.9999999999991</v>
      </c>
      <c r="BD150" s="121">
        <f>SUM(BD4:BD149)</f>
        <v>145.99999999999977</v>
      </c>
      <c r="BE150" s="121">
        <f>SUM(BE4:BE149)</f>
        <v>4671.9999999999927</v>
      </c>
    </row>
  </sheetData>
  <sortState ref="A5:AMG149">
    <sortCondition ref="A4:A149"/>
  </sortState>
  <mergeCells count="67">
    <mergeCell ref="AG2:AG3"/>
    <mergeCell ref="AH2:AH3"/>
    <mergeCell ref="AI2:AI3"/>
    <mergeCell ref="BC2:BC3"/>
    <mergeCell ref="AJ2:AJ3"/>
    <mergeCell ref="AO2:AO3"/>
    <mergeCell ref="AT2:AT3"/>
    <mergeCell ref="AY2:AY3"/>
    <mergeCell ref="AQ2:AQ3"/>
    <mergeCell ref="AM2:AM3"/>
    <mergeCell ref="AN2:AN3"/>
    <mergeCell ref="AP2:AP3"/>
    <mergeCell ref="BE2:BE3"/>
    <mergeCell ref="AW2:AW3"/>
    <mergeCell ref="AX2:AX3"/>
    <mergeCell ref="AZ2:AZ3"/>
    <mergeCell ref="BA2:BA3"/>
    <mergeCell ref="BB2:BB3"/>
    <mergeCell ref="BD2:BD3"/>
    <mergeCell ref="AQ1:AU1"/>
    <mergeCell ref="AV1:AZ1"/>
    <mergeCell ref="BA1:BE1"/>
    <mergeCell ref="Y2:Y3"/>
    <mergeCell ref="AA2:AA3"/>
    <mergeCell ref="AC2:AC3"/>
    <mergeCell ref="AD2:AD3"/>
    <mergeCell ref="AF2:AF3"/>
    <mergeCell ref="AG1:AK1"/>
    <mergeCell ref="AL1:AP1"/>
    <mergeCell ref="AR2:AR3"/>
    <mergeCell ref="AS2:AS3"/>
    <mergeCell ref="AU2:AU3"/>
    <mergeCell ref="AV2:AV3"/>
    <mergeCell ref="AK2:AK3"/>
    <mergeCell ref="AL2:AL3"/>
    <mergeCell ref="AB1:AF1"/>
    <mergeCell ref="L2:L3"/>
    <mergeCell ref="M2:M3"/>
    <mergeCell ref="N2:N3"/>
    <mergeCell ref="O2:O3"/>
    <mergeCell ref="P2:P3"/>
    <mergeCell ref="AB2:AB3"/>
    <mergeCell ref="T1:AA1"/>
    <mergeCell ref="T2:T3"/>
    <mergeCell ref="U2:U3"/>
    <mergeCell ref="V2:V3"/>
    <mergeCell ref="W2:W3"/>
    <mergeCell ref="X2:X3"/>
    <mergeCell ref="R2:R3"/>
    <mergeCell ref="Z2:Z3"/>
    <mergeCell ref="AE2:AE3"/>
    <mergeCell ref="A2:A3"/>
    <mergeCell ref="B1:F1"/>
    <mergeCell ref="G1:K1"/>
    <mergeCell ref="Q2:Q3"/>
    <mergeCell ref="S2:S3"/>
    <mergeCell ref="B2:B3"/>
    <mergeCell ref="C2:C3"/>
    <mergeCell ref="D2:D3"/>
    <mergeCell ref="F2:F3"/>
    <mergeCell ref="G2:G3"/>
    <mergeCell ref="H2:H3"/>
    <mergeCell ref="I2:I3"/>
    <mergeCell ref="K2:K3"/>
    <mergeCell ref="L1:S1"/>
    <mergeCell ref="E2:E3"/>
    <mergeCell ref="J2:J3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I150"/>
  <sheetViews>
    <sheetView zoomScale="85" zoomScaleNormal="85" workbookViewId="0">
      <pane xSplit="1" ySplit="3" topLeftCell="Z130" activePane="bottomRight" state="frozen"/>
      <selection pane="topRight" activeCell="B1" sqref="B1"/>
      <selection pane="bottomLeft" activeCell="A4" sqref="A4"/>
      <selection pane="bottomRight" activeCell="AC32" sqref="AC32"/>
    </sheetView>
  </sheetViews>
  <sheetFormatPr defaultColWidth="9" defaultRowHeight="15" x14ac:dyDescent="0.25"/>
  <cols>
    <col min="2" max="2" width="18.7109375" style="1" customWidth="1"/>
    <col min="3" max="3" width="0" style="153" hidden="1" customWidth="1"/>
    <col min="4" max="9" width="0" style="1" hidden="1" customWidth="1"/>
    <col min="10" max="12" width="0" style="2" hidden="1" customWidth="1"/>
    <col min="13" max="14" width="9" style="87"/>
    <col min="15" max="15" width="18.7109375" style="1" customWidth="1"/>
    <col min="16" max="19" width="0" style="1" hidden="1" customWidth="1"/>
    <col min="20" max="20" width="0" style="2" hidden="1" customWidth="1"/>
    <col min="21" max="22" width="9" style="87"/>
    <col min="23" max="23" width="18.7109375" style="1" customWidth="1"/>
    <col min="24" max="24" width="0" style="1" hidden="1" customWidth="1"/>
    <col min="25" max="26" width="9" style="87"/>
    <col min="27" max="27" width="18.7109375" style="1" customWidth="1"/>
    <col min="28" max="28" width="0" style="1" hidden="1" customWidth="1"/>
    <col min="29" max="30" width="9" style="87"/>
    <col min="31" max="31" width="18.7109375" style="1" customWidth="1"/>
    <col min="32" max="32" width="0" style="1" hidden="1" customWidth="1"/>
    <col min="33" max="34" width="9" style="87"/>
    <col min="35" max="35" width="18.7109375" style="1" customWidth="1"/>
    <col min="36" max="36" width="18.7109375" style="29" customWidth="1"/>
    <col min="37" max="37" width="0" style="1" hidden="1" customWidth="1"/>
    <col min="38" max="39" width="9" style="101"/>
    <col min="40" max="40" width="18.7109375" style="1" customWidth="1"/>
    <col min="41" max="41" width="18.7109375" style="29" customWidth="1"/>
    <col min="42" max="42" width="0" style="1" hidden="1" customWidth="1"/>
    <col min="43" max="44" width="9" style="101"/>
    <col min="45" max="45" width="18.7109375" style="1" customWidth="1"/>
    <col min="46" max="46" width="18.7109375" style="29" customWidth="1"/>
    <col min="47" max="49" width="0" style="29" hidden="1" customWidth="1"/>
    <col min="50" max="50" width="0" style="1" hidden="1" customWidth="1"/>
    <col min="51" max="52" width="9" style="101"/>
    <col min="53" max="53" width="18.7109375" style="1" customWidth="1"/>
    <col min="54" max="54" width="18.7109375" style="29" customWidth="1"/>
    <col min="55" max="58" width="0" style="1" hidden="1" customWidth="1"/>
    <col min="59" max="60" width="9" style="101"/>
    <col min="61" max="61" width="18.7109375" style="1" customWidth="1"/>
    <col min="62" max="62" width="18.7109375" style="29" customWidth="1"/>
    <col min="63" max="63" width="0" style="1" hidden="1" customWidth="1"/>
    <col min="64" max="65" width="9" style="101"/>
    <col min="66" max="66" width="18.7109375" style="1" customWidth="1"/>
    <col min="67" max="67" width="18.7109375" style="29" customWidth="1"/>
    <col min="68" max="68" width="0" style="1" hidden="1" customWidth="1"/>
    <col min="69" max="70" width="9" style="101"/>
    <col min="71" max="71" width="18.7109375" style="1" customWidth="1"/>
    <col min="72" max="72" width="18.7109375" style="29" customWidth="1"/>
    <col min="73" max="73" width="0" style="1" hidden="1" customWidth="1"/>
    <col min="74" max="75" width="9" style="101"/>
    <col min="76" max="76" width="18.7109375" style="1" customWidth="1"/>
    <col min="77" max="77" width="18.7109375" style="29" customWidth="1"/>
    <col min="78" max="78" width="0" style="1" hidden="1" customWidth="1"/>
    <col min="79" max="80" width="9" style="101"/>
    <col min="81" max="81" width="18.7109375" style="1" customWidth="1"/>
    <col min="82" max="82" width="18.7109375" style="29" customWidth="1"/>
    <col min="83" max="83" width="0" style="1" hidden="1" customWidth="1"/>
    <col min="84" max="85" width="9" style="101"/>
    <col min="86" max="86" width="18.7109375" style="1" customWidth="1"/>
    <col min="87" max="87" width="18.7109375" style="29" customWidth="1"/>
    <col min="88" max="88" width="0" style="1" hidden="1" customWidth="1"/>
    <col min="89" max="90" width="9" style="101"/>
    <col min="91" max="92" width="15.7109375" style="1" customWidth="1"/>
    <col min="93" max="1023" width="9" style="1"/>
  </cols>
  <sheetData>
    <row r="1" spans="1:92" s="3" customFormat="1" ht="30" customHeight="1" thickTop="1" thickBot="1" x14ac:dyDescent="0.3">
      <c r="B1" s="240" t="s">
        <v>0</v>
      </c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 t="s">
        <v>1</v>
      </c>
      <c r="P1" s="240"/>
      <c r="Q1" s="240"/>
      <c r="R1" s="240"/>
      <c r="S1" s="240"/>
      <c r="T1" s="240"/>
      <c r="U1" s="240"/>
      <c r="V1" s="240"/>
      <c r="W1" s="240" t="s">
        <v>2</v>
      </c>
      <c r="X1" s="240"/>
      <c r="Y1" s="240"/>
      <c r="Z1" s="240"/>
      <c r="AA1" s="240" t="s">
        <v>3</v>
      </c>
      <c r="AB1" s="240"/>
      <c r="AC1" s="240"/>
      <c r="AD1" s="240"/>
      <c r="AE1" s="240" t="s">
        <v>4</v>
      </c>
      <c r="AF1" s="240"/>
      <c r="AG1" s="240"/>
      <c r="AH1" s="240"/>
      <c r="AI1" s="250" t="s">
        <v>73</v>
      </c>
      <c r="AJ1" s="250"/>
      <c r="AK1" s="250"/>
      <c r="AL1" s="250"/>
      <c r="AM1" s="250"/>
      <c r="AN1" s="250" t="s">
        <v>74</v>
      </c>
      <c r="AO1" s="250"/>
      <c r="AP1" s="250"/>
      <c r="AQ1" s="250"/>
      <c r="AR1" s="250"/>
      <c r="AS1" s="250" t="s">
        <v>75</v>
      </c>
      <c r="AT1" s="250"/>
      <c r="AU1" s="250"/>
      <c r="AV1" s="250"/>
      <c r="AW1" s="250"/>
      <c r="AX1" s="250"/>
      <c r="AY1" s="250"/>
      <c r="AZ1" s="250"/>
      <c r="BA1" s="250" t="s">
        <v>76</v>
      </c>
      <c r="BB1" s="250"/>
      <c r="BC1" s="250"/>
      <c r="BD1" s="250"/>
      <c r="BE1" s="250"/>
      <c r="BF1" s="250"/>
      <c r="BG1" s="250"/>
      <c r="BH1" s="250"/>
      <c r="BI1" s="250" t="s">
        <v>77</v>
      </c>
      <c r="BJ1" s="250"/>
      <c r="BK1" s="250"/>
      <c r="BL1" s="250"/>
      <c r="BM1" s="250"/>
      <c r="BN1" s="250" t="s">
        <v>78</v>
      </c>
      <c r="BO1" s="250"/>
      <c r="BP1" s="250"/>
      <c r="BQ1" s="250"/>
      <c r="BR1" s="250"/>
      <c r="BS1" s="250" t="s">
        <v>79</v>
      </c>
      <c r="BT1" s="250"/>
      <c r="BU1" s="250"/>
      <c r="BV1" s="250"/>
      <c r="BW1" s="250"/>
      <c r="BX1" s="250" t="s">
        <v>80</v>
      </c>
      <c r="BY1" s="250"/>
      <c r="BZ1" s="250"/>
      <c r="CA1" s="250"/>
      <c r="CB1" s="250"/>
      <c r="CC1" s="250" t="s">
        <v>81</v>
      </c>
      <c r="CD1" s="250"/>
      <c r="CE1" s="250"/>
      <c r="CF1" s="250"/>
      <c r="CG1" s="250"/>
      <c r="CH1" s="250" t="s">
        <v>82</v>
      </c>
      <c r="CI1" s="250"/>
      <c r="CJ1" s="250"/>
      <c r="CK1" s="250"/>
      <c r="CL1" s="250"/>
      <c r="CM1" s="257" t="s">
        <v>254</v>
      </c>
      <c r="CN1" s="259" t="s">
        <v>255</v>
      </c>
    </row>
    <row r="2" spans="1:92" s="6" customFormat="1" ht="15" customHeight="1" thickTop="1" thickBot="1" x14ac:dyDescent="0.3">
      <c r="B2" s="268" t="s">
        <v>5</v>
      </c>
      <c r="C2" s="269" t="s">
        <v>242</v>
      </c>
      <c r="D2" s="245">
        <v>2018</v>
      </c>
      <c r="E2" s="245"/>
      <c r="F2" s="245">
        <v>2019</v>
      </c>
      <c r="G2" s="245"/>
      <c r="H2" s="245">
        <v>2020</v>
      </c>
      <c r="I2" s="245"/>
      <c r="J2" s="270" t="s">
        <v>6</v>
      </c>
      <c r="K2" s="270"/>
      <c r="L2" s="270"/>
      <c r="M2" s="261" t="s">
        <v>251</v>
      </c>
      <c r="N2" s="271" t="s">
        <v>240</v>
      </c>
      <c r="O2" s="245" t="s">
        <v>5</v>
      </c>
      <c r="P2" s="245" t="s">
        <v>7</v>
      </c>
      <c r="Q2" s="245"/>
      <c r="R2" s="245"/>
      <c r="S2" s="245"/>
      <c r="T2" s="272" t="s">
        <v>6</v>
      </c>
      <c r="U2" s="261" t="s">
        <v>251</v>
      </c>
      <c r="V2" s="271" t="s">
        <v>240</v>
      </c>
      <c r="W2" s="245" t="s">
        <v>5</v>
      </c>
      <c r="X2" s="272" t="s">
        <v>6</v>
      </c>
      <c r="Y2" s="261" t="s">
        <v>251</v>
      </c>
      <c r="Z2" s="261" t="s">
        <v>240</v>
      </c>
      <c r="AA2" s="249" t="s">
        <v>5</v>
      </c>
      <c r="AB2" s="249">
        <v>2020</v>
      </c>
      <c r="AC2" s="261" t="s">
        <v>251</v>
      </c>
      <c r="AD2" s="261" t="s">
        <v>240</v>
      </c>
      <c r="AE2" s="249" t="s">
        <v>5</v>
      </c>
      <c r="AF2" s="249">
        <v>2020</v>
      </c>
      <c r="AG2" s="261" t="s">
        <v>251</v>
      </c>
      <c r="AH2" s="261" t="s">
        <v>240</v>
      </c>
      <c r="AI2" s="249" t="s">
        <v>8</v>
      </c>
      <c r="AJ2" s="264" t="s">
        <v>83</v>
      </c>
      <c r="AK2" s="249" t="s">
        <v>84</v>
      </c>
      <c r="AL2" s="261" t="s">
        <v>251</v>
      </c>
      <c r="AM2" s="261" t="s">
        <v>240</v>
      </c>
      <c r="AN2" s="249" t="s">
        <v>8</v>
      </c>
      <c r="AO2" s="264" t="s">
        <v>83</v>
      </c>
      <c r="AP2" s="264" t="s">
        <v>250</v>
      </c>
      <c r="AQ2" s="261" t="s">
        <v>251</v>
      </c>
      <c r="AR2" s="261" t="s">
        <v>240</v>
      </c>
      <c r="AS2" s="249" t="s">
        <v>8</v>
      </c>
      <c r="AT2" s="264" t="s">
        <v>83</v>
      </c>
      <c r="AU2" s="273" t="s">
        <v>85</v>
      </c>
      <c r="AV2" s="273" t="s">
        <v>244</v>
      </c>
      <c r="AW2" s="273" t="s">
        <v>245</v>
      </c>
      <c r="AX2" s="249" t="s">
        <v>86</v>
      </c>
      <c r="AY2" s="261" t="s">
        <v>251</v>
      </c>
      <c r="AZ2" s="261" t="s">
        <v>240</v>
      </c>
      <c r="BA2" s="249" t="s">
        <v>8</v>
      </c>
      <c r="BB2" s="264" t="s">
        <v>83</v>
      </c>
      <c r="BC2" s="249">
        <v>2018</v>
      </c>
      <c r="BD2" s="249">
        <v>2019</v>
      </c>
      <c r="BE2" s="249">
        <v>2020</v>
      </c>
      <c r="BF2" s="249" t="s">
        <v>86</v>
      </c>
      <c r="BG2" s="261" t="s">
        <v>251</v>
      </c>
      <c r="BH2" s="261" t="s">
        <v>240</v>
      </c>
      <c r="BI2" s="249" t="s">
        <v>8</v>
      </c>
      <c r="BJ2" s="264" t="s">
        <v>83</v>
      </c>
      <c r="BK2" s="266" t="s">
        <v>87</v>
      </c>
      <c r="BL2" s="261" t="s">
        <v>251</v>
      </c>
      <c r="BM2" s="261" t="s">
        <v>240</v>
      </c>
      <c r="BN2" s="249" t="s">
        <v>8</v>
      </c>
      <c r="BO2" s="264" t="s">
        <v>83</v>
      </c>
      <c r="BP2" s="249">
        <v>2018</v>
      </c>
      <c r="BQ2" s="261" t="s">
        <v>251</v>
      </c>
      <c r="BR2" s="261" t="s">
        <v>240</v>
      </c>
      <c r="BS2" s="249" t="s">
        <v>8</v>
      </c>
      <c r="BT2" s="264" t="s">
        <v>83</v>
      </c>
      <c r="BU2" s="249">
        <v>2018</v>
      </c>
      <c r="BV2" s="261" t="s">
        <v>251</v>
      </c>
      <c r="BW2" s="261" t="s">
        <v>240</v>
      </c>
      <c r="BX2" s="249" t="s">
        <v>8</v>
      </c>
      <c r="BY2" s="264" t="s">
        <v>83</v>
      </c>
      <c r="BZ2" s="249">
        <v>2018</v>
      </c>
      <c r="CA2" s="261" t="s">
        <v>251</v>
      </c>
      <c r="CB2" s="261" t="s">
        <v>240</v>
      </c>
      <c r="CC2" s="249" t="s">
        <v>8</v>
      </c>
      <c r="CD2" s="264" t="s">
        <v>83</v>
      </c>
      <c r="CE2" s="249">
        <v>2018</v>
      </c>
      <c r="CF2" s="261" t="s">
        <v>251</v>
      </c>
      <c r="CG2" s="261" t="s">
        <v>240</v>
      </c>
      <c r="CH2" s="249" t="s">
        <v>8</v>
      </c>
      <c r="CI2" s="264" t="s">
        <v>83</v>
      </c>
      <c r="CJ2" s="249">
        <v>2016</v>
      </c>
      <c r="CK2" s="261" t="s">
        <v>251</v>
      </c>
      <c r="CL2" s="261" t="s">
        <v>240</v>
      </c>
      <c r="CM2" s="258"/>
      <c r="CN2" s="260"/>
    </row>
    <row r="3" spans="1:92" ht="35.25" thickTop="1" thickBot="1" x14ac:dyDescent="0.3">
      <c r="A3" s="98" t="s">
        <v>238</v>
      </c>
      <c r="B3" s="268"/>
      <c r="C3" s="269"/>
      <c r="D3" s="4" t="s">
        <v>9</v>
      </c>
      <c r="E3" s="4" t="s">
        <v>10</v>
      </c>
      <c r="F3" s="4" t="s">
        <v>9</v>
      </c>
      <c r="G3" s="4" t="s">
        <v>10</v>
      </c>
      <c r="H3" s="4" t="s">
        <v>9</v>
      </c>
      <c r="I3" s="4" t="s">
        <v>10</v>
      </c>
      <c r="J3" s="166" t="s">
        <v>9</v>
      </c>
      <c r="K3" s="166" t="s">
        <v>10</v>
      </c>
      <c r="L3" s="167" t="s">
        <v>243</v>
      </c>
      <c r="M3" s="262"/>
      <c r="N3" s="271"/>
      <c r="O3" s="245"/>
      <c r="P3" s="4" t="s">
        <v>11</v>
      </c>
      <c r="Q3" s="5" t="s">
        <v>12</v>
      </c>
      <c r="R3" s="5" t="s">
        <v>13</v>
      </c>
      <c r="S3" s="5" t="s">
        <v>14</v>
      </c>
      <c r="T3" s="272"/>
      <c r="U3" s="262"/>
      <c r="V3" s="271"/>
      <c r="W3" s="245"/>
      <c r="X3" s="272"/>
      <c r="Y3" s="262"/>
      <c r="Z3" s="262"/>
      <c r="AA3" s="263"/>
      <c r="AB3" s="263"/>
      <c r="AC3" s="262"/>
      <c r="AD3" s="262"/>
      <c r="AE3" s="263"/>
      <c r="AF3" s="263"/>
      <c r="AG3" s="262"/>
      <c r="AH3" s="262"/>
      <c r="AI3" s="263"/>
      <c r="AJ3" s="265"/>
      <c r="AK3" s="263"/>
      <c r="AL3" s="262"/>
      <c r="AM3" s="262"/>
      <c r="AN3" s="263"/>
      <c r="AO3" s="265"/>
      <c r="AP3" s="265"/>
      <c r="AQ3" s="262"/>
      <c r="AR3" s="262"/>
      <c r="AS3" s="263"/>
      <c r="AT3" s="265"/>
      <c r="AU3" s="274"/>
      <c r="AV3" s="274"/>
      <c r="AW3" s="274"/>
      <c r="AX3" s="263"/>
      <c r="AY3" s="262"/>
      <c r="AZ3" s="262"/>
      <c r="BA3" s="263"/>
      <c r="BB3" s="265"/>
      <c r="BC3" s="263"/>
      <c r="BD3" s="263"/>
      <c r="BE3" s="263"/>
      <c r="BF3" s="263"/>
      <c r="BG3" s="262"/>
      <c r="BH3" s="262"/>
      <c r="BI3" s="263"/>
      <c r="BJ3" s="265"/>
      <c r="BK3" s="267"/>
      <c r="BL3" s="262"/>
      <c r="BM3" s="262"/>
      <c r="BN3" s="263"/>
      <c r="BO3" s="265"/>
      <c r="BP3" s="263"/>
      <c r="BQ3" s="262"/>
      <c r="BR3" s="262"/>
      <c r="BS3" s="263"/>
      <c r="BT3" s="265"/>
      <c r="BU3" s="263"/>
      <c r="BV3" s="262"/>
      <c r="BW3" s="262"/>
      <c r="BX3" s="263"/>
      <c r="BY3" s="265"/>
      <c r="BZ3" s="263"/>
      <c r="CA3" s="262"/>
      <c r="CB3" s="262"/>
      <c r="CC3" s="263"/>
      <c r="CD3" s="265"/>
      <c r="CE3" s="263"/>
      <c r="CF3" s="262"/>
      <c r="CG3" s="262"/>
      <c r="CH3" s="263"/>
      <c r="CI3" s="265"/>
      <c r="CJ3" s="263"/>
      <c r="CK3" s="262"/>
      <c r="CL3" s="262"/>
      <c r="CM3" s="258"/>
      <c r="CN3" s="260"/>
    </row>
    <row r="4" spans="1:92" ht="15.75" thickTop="1" x14ac:dyDescent="0.25">
      <c r="A4" s="99">
        <v>1</v>
      </c>
      <c r="B4" s="7" t="s">
        <v>15</v>
      </c>
      <c r="C4" s="8">
        <f>'Por Zona'!C4</f>
        <v>77</v>
      </c>
      <c r="D4" s="9">
        <f>'Por Zona'!D4</f>
        <v>72</v>
      </c>
      <c r="E4" s="9">
        <f>'Por Zona'!E4</f>
        <v>62</v>
      </c>
      <c r="F4" s="9">
        <f>'Por Zona'!F4</f>
        <v>90</v>
      </c>
      <c r="G4" s="9">
        <f>'Por Zona'!G4</f>
        <v>63</v>
      </c>
      <c r="H4" s="9">
        <f>'Por Zona'!H4</f>
        <v>306</v>
      </c>
      <c r="I4" s="9">
        <f>'Por Zona'!I4</f>
        <v>185</v>
      </c>
      <c r="J4" s="160">
        <f>'Por Zona'!J4</f>
        <v>468</v>
      </c>
      <c r="K4" s="160">
        <f>'Por Zona'!K4</f>
        <v>310</v>
      </c>
      <c r="L4" s="39">
        <f>'Por Zona'!L4</f>
        <v>235</v>
      </c>
      <c r="M4" s="155">
        <f>'Por Zona'!M4</f>
        <v>0.59272097053726169</v>
      </c>
      <c r="N4" s="155">
        <f>'Por Zona'!N4</f>
        <v>8.298093587521663</v>
      </c>
      <c r="O4" s="7" t="s">
        <v>15</v>
      </c>
      <c r="P4" s="9">
        <f>'Por Zona'!P4</f>
        <v>1</v>
      </c>
      <c r="Q4" s="9">
        <f>'Por Zona'!Q4</f>
        <v>10</v>
      </c>
      <c r="R4" s="9">
        <f>'Por Zona'!R4</f>
        <v>0</v>
      </c>
      <c r="S4" s="9">
        <f>'Por Zona'!S4</f>
        <v>0</v>
      </c>
      <c r="T4" s="39">
        <f>'Por Zona'!T4</f>
        <v>11</v>
      </c>
      <c r="U4" s="155">
        <f>'Por Zona'!U4</f>
        <v>1.5481481481481481</v>
      </c>
      <c r="V4" s="155">
        <f>'Por Zona'!V4</f>
        <v>17.029629629629628</v>
      </c>
      <c r="W4" s="7" t="s">
        <v>15</v>
      </c>
      <c r="X4" s="40">
        <f>'Por Zona'!X4</f>
        <v>2</v>
      </c>
      <c r="Y4" s="155">
        <f>'Por Zona'!Y4</f>
        <v>0.78082191780821919</v>
      </c>
      <c r="Z4" s="155">
        <f>'Por Zona'!Z4</f>
        <v>60.12328767123288</v>
      </c>
      <c r="AA4" s="7" t="s">
        <v>15</v>
      </c>
      <c r="AB4" s="40">
        <f>'Por Zona'!AB4</f>
        <v>50</v>
      </c>
      <c r="AC4" s="155">
        <f>'Por Zona'!AC4</f>
        <v>1.9791666666666667</v>
      </c>
      <c r="AD4" s="155">
        <f>'Por Zona'!AD4</f>
        <v>51.458333333333336</v>
      </c>
      <c r="AE4" s="7" t="s">
        <v>15</v>
      </c>
      <c r="AF4" s="40">
        <f>'Por Zona'!AF4</f>
        <v>16</v>
      </c>
      <c r="AG4" s="155">
        <f>'Por Zona'!AG4</f>
        <v>0.4610717896865521</v>
      </c>
      <c r="AH4" s="155">
        <f>'Por Zona'!AH4</f>
        <v>11.06572295247725</v>
      </c>
      <c r="AI4" s="7" t="s">
        <v>15</v>
      </c>
      <c r="AJ4" s="30" t="s">
        <v>88</v>
      </c>
      <c r="AK4" s="41">
        <f>'Por município'!D4</f>
        <v>6493</v>
      </c>
      <c r="AL4" s="172">
        <f>'Por município'!E4</f>
        <v>0.36668447267963222</v>
      </c>
      <c r="AM4" s="169">
        <f>'Por município'!F4</f>
        <v>1.833422363398161</v>
      </c>
      <c r="AN4" s="7" t="s">
        <v>15</v>
      </c>
      <c r="AO4" s="30" t="s">
        <v>88</v>
      </c>
      <c r="AP4" s="42">
        <f>'Por município'!I4</f>
        <v>6.2696661702495291</v>
      </c>
      <c r="AQ4" s="172">
        <f>'Por município'!J4</f>
        <v>-0.76628377723016217</v>
      </c>
      <c r="AR4" s="168">
        <f>'Por município'!K4</f>
        <v>-14.750962711680621</v>
      </c>
      <c r="AS4" s="7" t="s">
        <v>15</v>
      </c>
      <c r="AT4" s="30" t="s">
        <v>88</v>
      </c>
      <c r="AU4" s="14">
        <f>'Por município'!N4</f>
        <v>305</v>
      </c>
      <c r="AV4" s="14">
        <f>'Por município'!O4</f>
        <v>280</v>
      </c>
      <c r="AW4" s="14">
        <f>'Por município'!P4</f>
        <v>589</v>
      </c>
      <c r="AX4" s="43">
        <f>'Por município'!Q4</f>
        <v>1.0721461187214611</v>
      </c>
      <c r="AY4" s="172">
        <f>'Por município'!R4</f>
        <v>0.13219853998835393</v>
      </c>
      <c r="AZ4" s="168">
        <f>'Por município'!S4</f>
        <v>1.0575883199068314</v>
      </c>
      <c r="BA4" s="7" t="s">
        <v>15</v>
      </c>
      <c r="BB4" s="30" t="s">
        <v>88</v>
      </c>
      <c r="BC4" s="14">
        <f>'Por município'!V4</f>
        <v>3637</v>
      </c>
      <c r="BD4" s="14">
        <f>'Por município'!W4</f>
        <v>281</v>
      </c>
      <c r="BE4" s="14">
        <f>'Por município'!X4</f>
        <v>3896</v>
      </c>
      <c r="BF4" s="43">
        <f>'Por município'!Y4</f>
        <v>7.1360730593607302</v>
      </c>
      <c r="BG4" s="172">
        <f>'Por município'!Z4</f>
        <v>0.29061831706183178</v>
      </c>
      <c r="BH4" s="168">
        <f>'Por município'!AA4</f>
        <v>1.7437099023709908</v>
      </c>
      <c r="BI4" s="7" t="s">
        <v>15</v>
      </c>
      <c r="BJ4" s="30" t="s">
        <v>88</v>
      </c>
      <c r="BK4" s="44">
        <f>'Por município'!AD4</f>
        <v>0</v>
      </c>
      <c r="BL4" s="172">
        <f>'Por município'!AE4</f>
        <v>0</v>
      </c>
      <c r="BM4" s="168">
        <f>'Por município'!AF4</f>
        <v>0</v>
      </c>
      <c r="BN4" s="7" t="s">
        <v>15</v>
      </c>
      <c r="BO4" s="30" t="s">
        <v>88</v>
      </c>
      <c r="BP4" s="44">
        <f>'Por município'!AI4</f>
        <v>13</v>
      </c>
      <c r="BQ4" s="172">
        <f>'Por município'!AJ4</f>
        <v>1.2815665091154624</v>
      </c>
      <c r="BR4" s="168">
        <f>'Por município'!AK4</f>
        <v>25.631330182309249</v>
      </c>
      <c r="BS4" s="7" t="s">
        <v>15</v>
      </c>
      <c r="BT4" s="30" t="s">
        <v>88</v>
      </c>
      <c r="BU4" s="44">
        <f>'Por município'!AN4</f>
        <v>29</v>
      </c>
      <c r="BV4" s="172">
        <f>'Por município'!AO4</f>
        <v>0.50803935685145185</v>
      </c>
      <c r="BW4" s="168">
        <f>'Por município'!AP4</f>
        <v>11.684905207583393</v>
      </c>
      <c r="BX4" s="7" t="s">
        <v>15</v>
      </c>
      <c r="BY4" s="30" t="s">
        <v>88</v>
      </c>
      <c r="BZ4" s="44">
        <f>'Por município'!AS4</f>
        <v>181</v>
      </c>
      <c r="CA4" s="172">
        <f>'Por município'!AT4</f>
        <v>0.71999564068332289</v>
      </c>
      <c r="CB4" s="168">
        <f>'Por município'!AU4</f>
        <v>17.999891017083073</v>
      </c>
      <c r="CC4" s="7" t="s">
        <v>15</v>
      </c>
      <c r="CD4" s="30" t="s">
        <v>88</v>
      </c>
      <c r="CE4" s="44">
        <f>'Por município'!AX4</f>
        <v>26</v>
      </c>
      <c r="CF4" s="172">
        <f>'Por município'!AY4</f>
        <v>0.50098983766662264</v>
      </c>
      <c r="CG4" s="168">
        <f>'Por município'!AZ4</f>
        <v>8.5168272403325851</v>
      </c>
      <c r="CH4" s="7" t="s">
        <v>15</v>
      </c>
      <c r="CI4" s="30" t="s">
        <v>88</v>
      </c>
      <c r="CJ4" s="44">
        <f>'Por município'!BC4</f>
        <v>11</v>
      </c>
      <c r="CK4" s="172">
        <f>'Por município'!BD4</f>
        <v>0.88582460011031439</v>
      </c>
      <c r="CL4" s="168">
        <f>'Por município'!BE4</f>
        <v>28.34638720353006</v>
      </c>
      <c r="CM4" s="212">
        <f>M4+U4+Y4+AC4+AG4+AL4+AQ4+AY4+BG4+BL4+BQ4+BV4+CA4+CF4+CK4+AL5+AQ5+AY5+BG5+BL5+BQ5+BV5+CA5+CF5+CK5</f>
        <v>45.484646898004478</v>
      </c>
      <c r="CN4" s="213">
        <f>N4+V4+Z4+AD4+AH4+AM4+AR4+AZ4+BH4+BM4+BR4+BW4+CB4+CG4+CL4+AM5+AR5+AZ5+BH5+BM5+BR5+BW5+CB5+CG5+CL5</f>
        <v>761.22962921828241</v>
      </c>
    </row>
    <row r="5" spans="1:92" x14ac:dyDescent="0.25">
      <c r="A5" s="99">
        <v>2</v>
      </c>
      <c r="B5" s="7"/>
      <c r="C5" s="16"/>
      <c r="D5" s="45"/>
      <c r="E5" s="45"/>
      <c r="F5" s="45"/>
      <c r="G5" s="45"/>
      <c r="H5" s="14"/>
      <c r="I5" s="14"/>
      <c r="J5" s="161"/>
      <c r="K5" s="161"/>
      <c r="L5" s="46"/>
      <c r="M5" s="156"/>
      <c r="N5" s="156"/>
      <c r="O5" s="7"/>
      <c r="P5" s="45"/>
      <c r="Q5" s="45"/>
      <c r="R5" s="45"/>
      <c r="S5" s="45"/>
      <c r="T5" s="47"/>
      <c r="U5" s="156"/>
      <c r="V5" s="156"/>
      <c r="W5" s="7"/>
      <c r="X5" s="48"/>
      <c r="Y5" s="156"/>
      <c r="Z5" s="156"/>
      <c r="AA5" s="7"/>
      <c r="AB5" s="48"/>
      <c r="AC5" s="156"/>
      <c r="AD5" s="156"/>
      <c r="AE5" s="7"/>
      <c r="AF5" s="48"/>
      <c r="AG5" s="156"/>
      <c r="AH5" s="156"/>
      <c r="AI5" s="7"/>
      <c r="AJ5" s="30" t="s">
        <v>89</v>
      </c>
      <c r="AK5" s="41">
        <f>'Por município'!D5</f>
        <v>105918</v>
      </c>
      <c r="AL5" s="173">
        <f>'Por município'!E5</f>
        <v>5.9815934047868913</v>
      </c>
      <c r="AM5" s="169">
        <f>'Por município'!F5</f>
        <v>29.907967023934457</v>
      </c>
      <c r="AN5" s="7"/>
      <c r="AO5" s="30" t="s">
        <v>89</v>
      </c>
      <c r="AP5" s="42">
        <f>'Por município'!I5</f>
        <v>46.945708230650702</v>
      </c>
      <c r="AQ5" s="173">
        <f>'Por município'!J5</f>
        <v>-5.7377432308004996</v>
      </c>
      <c r="AR5" s="168">
        <f>'Por município'!K5</f>
        <v>-110.45155719290962</v>
      </c>
      <c r="AS5" s="7"/>
      <c r="AT5" s="30" t="s">
        <v>89</v>
      </c>
      <c r="AU5" s="14">
        <f>'Por município'!N5</f>
        <v>41608</v>
      </c>
      <c r="AV5" s="14">
        <f>'Por município'!O5</f>
        <v>8467</v>
      </c>
      <c r="AW5" s="14">
        <f>'Por município'!P5</f>
        <v>4792</v>
      </c>
      <c r="AX5" s="43">
        <f>'Por município'!Q5</f>
        <v>50.106849315068494</v>
      </c>
      <c r="AY5" s="173">
        <f>'Por município'!R5</f>
        <v>6.178311152931018</v>
      </c>
      <c r="AZ5" s="168">
        <f>'Por município'!S5</f>
        <v>49.426489223448144</v>
      </c>
      <c r="BA5" s="7"/>
      <c r="BB5" s="30" t="s">
        <v>89</v>
      </c>
      <c r="BC5" s="14">
        <f>'Por município'!V5</f>
        <v>90375</v>
      </c>
      <c r="BD5" s="14">
        <f>'Por município'!W5</f>
        <v>5755</v>
      </c>
      <c r="BE5" s="14">
        <f>'Por município'!X5</f>
        <v>75943</v>
      </c>
      <c r="BF5" s="43">
        <f>'Por município'!Y5</f>
        <v>157.14429223744293</v>
      </c>
      <c r="BG5" s="173">
        <f>'Por município'!Z5</f>
        <v>6.3997396559739679</v>
      </c>
      <c r="BH5" s="168">
        <f>'Por município'!AA5</f>
        <v>38.398437935843809</v>
      </c>
      <c r="BI5" s="7"/>
      <c r="BJ5" s="30" t="s">
        <v>89</v>
      </c>
      <c r="BK5" s="44">
        <f>'Por município'!AD5</f>
        <v>0</v>
      </c>
      <c r="BL5" s="173">
        <f>'Por município'!AE5</f>
        <v>0</v>
      </c>
      <c r="BM5" s="168">
        <f>'Por município'!AF5</f>
        <v>0</v>
      </c>
      <c r="BN5" s="7"/>
      <c r="BO5" s="30" t="s">
        <v>89</v>
      </c>
      <c r="BP5" s="44">
        <f>'Por município'!AI5</f>
        <v>36</v>
      </c>
      <c r="BQ5" s="173">
        <f>'Por município'!AJ5</f>
        <v>3.5489534098582038</v>
      </c>
      <c r="BR5" s="168">
        <f>'Por município'!AK5</f>
        <v>70.979068197164082</v>
      </c>
      <c r="BS5" s="7"/>
      <c r="BT5" s="30" t="s">
        <v>89</v>
      </c>
      <c r="BU5" s="44">
        <f>'Por município'!AN5</f>
        <v>325</v>
      </c>
      <c r="BV5" s="173">
        <f>'Por município'!AO5</f>
        <v>5.6935445164386849</v>
      </c>
      <c r="BW5" s="168">
        <f>'Por município'!AP5</f>
        <v>130.95152387808974</v>
      </c>
      <c r="BX5" s="7"/>
      <c r="BY5" s="30" t="s">
        <v>89</v>
      </c>
      <c r="BZ5" s="44">
        <f>'Por município'!AS5</f>
        <v>1540</v>
      </c>
      <c r="CA5" s="173">
        <f>'Por município'!AT5</f>
        <v>6.12592976051004</v>
      </c>
      <c r="CB5" s="168">
        <f>'Por município'!AU5</f>
        <v>153.14824401275101</v>
      </c>
      <c r="CC5" s="7"/>
      <c r="CD5" s="30" t="s">
        <v>89</v>
      </c>
      <c r="CE5" s="44">
        <f>'Por município'!AX5</f>
        <v>303</v>
      </c>
      <c r="CF5" s="173">
        <f>'Por município'!AY5</f>
        <v>5.8384584928071792</v>
      </c>
      <c r="CG5" s="168">
        <f>'Por município'!AZ5</f>
        <v>99.253794377722045</v>
      </c>
      <c r="CH5" s="7"/>
      <c r="CI5" s="30" t="s">
        <v>89</v>
      </c>
      <c r="CJ5" s="44">
        <f>'Por município'!BC5</f>
        <v>27</v>
      </c>
      <c r="CK5" s="173">
        <f>'Por município'!BD5</f>
        <v>2.1742967457253171</v>
      </c>
      <c r="CL5" s="168">
        <f>'Por município'!BE5</f>
        <v>69.577495863210146</v>
      </c>
      <c r="CM5" s="214"/>
      <c r="CN5" s="215"/>
    </row>
    <row r="6" spans="1:92" x14ac:dyDescent="0.25">
      <c r="A6" s="99">
        <v>3</v>
      </c>
      <c r="B6" s="15" t="s">
        <v>16</v>
      </c>
      <c r="C6" s="16">
        <f>'Por Zona'!C5</f>
        <v>19</v>
      </c>
      <c r="D6" s="9">
        <f>'Por Zona'!D5</f>
        <v>50</v>
      </c>
      <c r="E6" s="9">
        <f>'Por Zona'!E5</f>
        <v>46</v>
      </c>
      <c r="F6" s="9">
        <f>'Por Zona'!F5</f>
        <v>98</v>
      </c>
      <c r="G6" s="9">
        <f>'Por Zona'!G5</f>
        <v>98</v>
      </c>
      <c r="H6" s="9">
        <f>'Por Zona'!H5</f>
        <v>469</v>
      </c>
      <c r="I6" s="9">
        <f>'Por Zona'!I5</f>
        <v>241</v>
      </c>
      <c r="J6" s="160">
        <f>'Por Zona'!J5</f>
        <v>617</v>
      </c>
      <c r="K6" s="160">
        <f>'Por Zona'!K5</f>
        <v>385</v>
      </c>
      <c r="L6" s="39">
        <f>'Por Zona'!L5</f>
        <v>251</v>
      </c>
      <c r="M6" s="155">
        <f>'Por Zona'!M5</f>
        <v>0.78142914278096254</v>
      </c>
      <c r="N6" s="155">
        <f>'Por Zona'!N5</f>
        <v>10.940007998933476</v>
      </c>
      <c r="O6" s="17" t="s">
        <v>16</v>
      </c>
      <c r="P6" s="9">
        <f>'Por Zona'!P5</f>
        <v>1</v>
      </c>
      <c r="Q6" s="9">
        <f>'Por Zona'!Q5</f>
        <v>1</v>
      </c>
      <c r="R6" s="9">
        <f>'Por Zona'!R5</f>
        <v>2</v>
      </c>
      <c r="S6" s="9">
        <f>'Por Zona'!S5</f>
        <v>0</v>
      </c>
      <c r="T6" s="39">
        <f>'Por Zona'!T5</f>
        <v>4</v>
      </c>
      <c r="U6" s="155">
        <f>'Por Zona'!U5</f>
        <v>0.562962962962963</v>
      </c>
      <c r="V6" s="155">
        <f>'Por Zona'!V5</f>
        <v>6.1925925925925931</v>
      </c>
      <c r="W6" s="17" t="s">
        <v>16</v>
      </c>
      <c r="X6" s="40">
        <f>'Por Zona'!X5</f>
        <v>3</v>
      </c>
      <c r="Y6" s="155">
        <f>'Por Zona'!Y5</f>
        <v>1.1712328767123288</v>
      </c>
      <c r="Z6" s="155">
        <f>'Por Zona'!Z5</f>
        <v>90.18493150684931</v>
      </c>
      <c r="AA6" s="17" t="s">
        <v>16</v>
      </c>
      <c r="AB6" s="40">
        <f>'Por Zona'!AB5</f>
        <v>11</v>
      </c>
      <c r="AC6" s="155">
        <f>'Por Zona'!AC5</f>
        <v>0.43541666666666667</v>
      </c>
      <c r="AD6" s="155">
        <f>'Por Zona'!AD5</f>
        <v>11.320833333333333</v>
      </c>
      <c r="AE6" s="17" t="s">
        <v>16</v>
      </c>
      <c r="AF6" s="40">
        <f>'Por Zona'!AF5</f>
        <v>19</v>
      </c>
      <c r="AG6" s="155">
        <f>'Por Zona'!AG5</f>
        <v>0.54752275025278063</v>
      </c>
      <c r="AH6" s="155">
        <f>'Por Zona'!AH5</f>
        <v>13.140546006066735</v>
      </c>
      <c r="AI6" s="17" t="s">
        <v>16</v>
      </c>
      <c r="AJ6" s="33" t="s">
        <v>90</v>
      </c>
      <c r="AK6" s="41">
        <f>'Por município'!D6</f>
        <v>8605</v>
      </c>
      <c r="AL6" s="173">
        <f>'Por município'!E6</f>
        <v>0.48595716731991911</v>
      </c>
      <c r="AM6" s="169">
        <f>'Por município'!F6</f>
        <v>2.4297858365995957</v>
      </c>
      <c r="AN6" s="17" t="s">
        <v>16</v>
      </c>
      <c r="AO6" s="33" t="s">
        <v>90</v>
      </c>
      <c r="AP6" s="42">
        <f>'Por município'!I6</f>
        <v>3.029159008494362</v>
      </c>
      <c r="AQ6" s="173">
        <f>'Por município'!J6</f>
        <v>-0.3702263156967176</v>
      </c>
      <c r="AR6" s="168">
        <f>'Por município'!K6</f>
        <v>-7.1268565771618135</v>
      </c>
      <c r="AS6" s="17" t="s">
        <v>16</v>
      </c>
      <c r="AT6" s="33" t="s">
        <v>90</v>
      </c>
      <c r="AU6" s="14">
        <f>'Por município'!N6</f>
        <v>837</v>
      </c>
      <c r="AV6" s="14">
        <f>'Por município'!O6</f>
        <v>6914</v>
      </c>
      <c r="AW6" s="14">
        <f>'Por município'!P6</f>
        <v>189</v>
      </c>
      <c r="AX6" s="43">
        <f>'Por município'!Q6</f>
        <v>7.2511415525114158</v>
      </c>
      <c r="AY6" s="173">
        <f>'Por município'!R6</f>
        <v>0.89408552598597113</v>
      </c>
      <c r="AZ6" s="168">
        <f>'Por município'!S6</f>
        <v>7.152684207887769</v>
      </c>
      <c r="BA6" s="17" t="s">
        <v>16</v>
      </c>
      <c r="BB6" s="33" t="s">
        <v>90</v>
      </c>
      <c r="BC6" s="14">
        <f>'Por município'!V6</f>
        <v>5879</v>
      </c>
      <c r="BD6" s="14">
        <f>'Por município'!W6</f>
        <v>2787</v>
      </c>
      <c r="BE6" s="14">
        <f>'Por município'!X6</f>
        <v>4913</v>
      </c>
      <c r="BF6" s="43">
        <f>'Por município'!Y6</f>
        <v>12.400913242009134</v>
      </c>
      <c r="BG6" s="173">
        <f>'Por município'!Z6</f>
        <v>0.5050302185030221</v>
      </c>
      <c r="BH6" s="168">
        <f>'Por município'!AA6</f>
        <v>3.0301813110181328</v>
      </c>
      <c r="BI6" s="17" t="s">
        <v>16</v>
      </c>
      <c r="BJ6" s="33" t="s">
        <v>90</v>
      </c>
      <c r="BK6" s="44">
        <f>'Por município'!AD6</f>
        <v>0</v>
      </c>
      <c r="BL6" s="173">
        <f>'Por município'!AE6</f>
        <v>0</v>
      </c>
      <c r="BM6" s="168">
        <f>'Por município'!AF6</f>
        <v>0</v>
      </c>
      <c r="BN6" s="17" t="s">
        <v>16</v>
      </c>
      <c r="BO6" s="33" t="s">
        <v>90</v>
      </c>
      <c r="BP6" s="44">
        <f>'Por município'!AI6</f>
        <v>6</v>
      </c>
      <c r="BQ6" s="173">
        <f>'Por município'!AJ6</f>
        <v>0.59149223497636738</v>
      </c>
      <c r="BR6" s="168">
        <f>'Por município'!AK6</f>
        <v>11.829844699527348</v>
      </c>
      <c r="BS6" s="17" t="s">
        <v>16</v>
      </c>
      <c r="BT6" s="33" t="s">
        <v>90</v>
      </c>
      <c r="BU6" s="44">
        <f>'Por município'!AN6</f>
        <v>38</v>
      </c>
      <c r="BV6" s="173">
        <f>'Por município'!AO6</f>
        <v>0.66570674346052316</v>
      </c>
      <c r="BW6" s="168">
        <f>'Por município'!AP6</f>
        <v>15.311255099592033</v>
      </c>
      <c r="BX6" s="17" t="s">
        <v>16</v>
      </c>
      <c r="BY6" s="33" t="s">
        <v>90</v>
      </c>
      <c r="BZ6" s="44">
        <f>'Por município'!AS6</f>
        <v>145</v>
      </c>
      <c r="CA6" s="173">
        <f>'Por município'!AT6</f>
        <v>0.57679208784023106</v>
      </c>
      <c r="CB6" s="168">
        <f>'Por município'!AU6</f>
        <v>14.419802196005776</v>
      </c>
      <c r="CC6" s="17" t="s">
        <v>16</v>
      </c>
      <c r="CD6" s="33" t="s">
        <v>90</v>
      </c>
      <c r="CE6" s="44">
        <f>'Por município'!AX6</f>
        <v>27</v>
      </c>
      <c r="CF6" s="173">
        <f>'Por município'!AY6</f>
        <v>0.52025867757687738</v>
      </c>
      <c r="CG6" s="168">
        <f>'Por município'!AZ6</f>
        <v>8.8443975188069146</v>
      </c>
      <c r="CH6" s="17" t="s">
        <v>16</v>
      </c>
      <c r="CI6" s="33" t="s">
        <v>90</v>
      </c>
      <c r="CJ6" s="44">
        <f>'Por município'!BC6</f>
        <v>11</v>
      </c>
      <c r="CK6" s="173">
        <f>'Por município'!BD6</f>
        <v>0.88582460011031439</v>
      </c>
      <c r="CL6" s="168">
        <f>'Por município'!BE6</f>
        <v>28.34638720353006</v>
      </c>
      <c r="CM6" s="212">
        <f>M6+U6+Y6+AC6+AG6+AL6+AQ6+AY6+BG6+BL6+BQ6+BV6+CA6+CF6+CK6+AL7+AQ7+AY7+BG7+BL7+BQ7+BV7+CA7+CF7+CK7+AL8+AQ8+AY8+BG8+BL8+BQ8+BV8+CA8+CF8+CK8</f>
        <v>14.588580265672245</v>
      </c>
      <c r="CN6" s="213">
        <f>N6+V6+Z6+AD6+AH6+AM6+AR6+AZ6+BH6+BM6+BR6+BW6+CB6+CG6+CL6+AM7+AR7+AZ7+BH7+BM7+BR7+BW7+CB7+CG7+CL7+AM8+AR8+AZ8+BH8+BM8+BR8+BW8+CB8+CG8+CL8</f>
        <v>378.77431915908988</v>
      </c>
    </row>
    <row r="7" spans="1:92" x14ac:dyDescent="0.25">
      <c r="A7" s="99">
        <v>4</v>
      </c>
      <c r="B7" s="17"/>
      <c r="C7" s="16"/>
      <c r="D7" s="20"/>
      <c r="E7" s="20"/>
      <c r="F7" s="20"/>
      <c r="G7" s="20"/>
      <c r="H7" s="18"/>
      <c r="I7" s="18"/>
      <c r="J7" s="162"/>
      <c r="K7" s="162"/>
      <c r="L7" s="49"/>
      <c r="M7" s="157"/>
      <c r="N7" s="157"/>
      <c r="O7" s="17"/>
      <c r="P7" s="20"/>
      <c r="Q7" s="20"/>
      <c r="R7" s="20"/>
      <c r="S7" s="20"/>
      <c r="T7" s="50"/>
      <c r="U7" s="157"/>
      <c r="V7" s="157"/>
      <c r="W7" s="17"/>
      <c r="X7" s="51"/>
      <c r="Y7" s="157"/>
      <c r="Z7" s="157"/>
      <c r="AA7" s="17"/>
      <c r="AB7" s="51"/>
      <c r="AC7" s="157"/>
      <c r="AD7" s="157"/>
      <c r="AE7" s="17"/>
      <c r="AF7" s="51"/>
      <c r="AG7" s="157"/>
      <c r="AH7" s="157"/>
      <c r="AI7" s="17"/>
      <c r="AJ7" s="33" t="s">
        <v>91</v>
      </c>
      <c r="AK7" s="41">
        <f>'Por município'!D7</f>
        <v>2873</v>
      </c>
      <c r="AL7" s="173">
        <f>'Por município'!E7</f>
        <v>0.16224926690414032</v>
      </c>
      <c r="AM7" s="169">
        <f>'Por município'!F7</f>
        <v>0.81124633452070161</v>
      </c>
      <c r="AN7" s="17"/>
      <c r="AO7" s="33" t="s">
        <v>91</v>
      </c>
      <c r="AP7" s="42">
        <f>'Por município'!I7</f>
        <v>7.615051448656585</v>
      </c>
      <c r="AQ7" s="173">
        <f>'Por município'!J7</f>
        <v>-0.93071787706463249</v>
      </c>
      <c r="AR7" s="168">
        <f>'Por município'!K7</f>
        <v>-17.916319133494177</v>
      </c>
      <c r="AS7" s="17"/>
      <c r="AT7" s="33" t="s">
        <v>91</v>
      </c>
      <c r="AU7" s="14">
        <f>'Por município'!N7</f>
        <v>141</v>
      </c>
      <c r="AV7" s="14">
        <f>'Por município'!O7</f>
        <v>58</v>
      </c>
      <c r="AW7" s="14">
        <f>'Por município'!P7</f>
        <v>96</v>
      </c>
      <c r="AX7" s="43">
        <f>'Por município'!Q7</f>
        <v>0.26940639269406397</v>
      </c>
      <c r="AY7" s="173">
        <f>'Por município'!R7</f>
        <v>3.3218542842048053E-2</v>
      </c>
      <c r="AZ7" s="168">
        <f>'Por município'!S7</f>
        <v>0.26574834273638442</v>
      </c>
      <c r="BA7" s="17"/>
      <c r="BB7" s="33" t="s">
        <v>91</v>
      </c>
      <c r="BC7" s="14">
        <f>'Por município'!V7</f>
        <v>1900</v>
      </c>
      <c r="BD7" s="14">
        <f>'Por município'!W7</f>
        <v>150</v>
      </c>
      <c r="BE7" s="14">
        <f>'Por município'!X7</f>
        <v>2397</v>
      </c>
      <c r="BF7" s="43">
        <f>'Por município'!Y7</f>
        <v>4.0611872146118726</v>
      </c>
      <c r="BG7" s="173">
        <f>'Por município'!Z7</f>
        <v>0.16539284053928413</v>
      </c>
      <c r="BH7" s="168">
        <f>'Por município'!AA7</f>
        <v>0.99235704323570473</v>
      </c>
      <c r="BI7" s="17"/>
      <c r="BJ7" s="33" t="s">
        <v>91</v>
      </c>
      <c r="BK7" s="44">
        <f>'Por município'!AD7</f>
        <v>3</v>
      </c>
      <c r="BL7" s="173">
        <f>'Por município'!AE7</f>
        <v>2.8815789473684208</v>
      </c>
      <c r="BM7" s="168">
        <f>'Por município'!AF7</f>
        <v>83.565789473684205</v>
      </c>
      <c r="BN7" s="17"/>
      <c r="BO7" s="33" t="s">
        <v>91</v>
      </c>
      <c r="BP7" s="44">
        <f>'Por município'!AI7</f>
        <v>2</v>
      </c>
      <c r="BQ7" s="173">
        <f>'Por município'!AJ7</f>
        <v>0.19716407832545579</v>
      </c>
      <c r="BR7" s="168">
        <f>'Por município'!AK7</f>
        <v>3.9432815665091159</v>
      </c>
      <c r="BS7" s="17"/>
      <c r="BT7" s="33" t="s">
        <v>91</v>
      </c>
      <c r="BU7" s="44">
        <f>'Por município'!AN7</f>
        <v>11</v>
      </c>
      <c r="BV7" s="173">
        <f>'Por município'!AO7</f>
        <v>0.19270458363330933</v>
      </c>
      <c r="BW7" s="168">
        <f>'Por município'!AP7</f>
        <v>4.4322054235661144</v>
      </c>
      <c r="BX7" s="17"/>
      <c r="BY7" s="33" t="s">
        <v>91</v>
      </c>
      <c r="BZ7" s="44">
        <f>'Por município'!AS7</f>
        <v>60</v>
      </c>
      <c r="CA7" s="173">
        <f>'Por município'!AT7</f>
        <v>0.23867258807181974</v>
      </c>
      <c r="CB7" s="168">
        <f>'Por município'!AU7</f>
        <v>5.9668147017954931</v>
      </c>
      <c r="CC7" s="17"/>
      <c r="CD7" s="33" t="s">
        <v>91</v>
      </c>
      <c r="CE7" s="44">
        <f>'Por município'!AX7</f>
        <v>12</v>
      </c>
      <c r="CF7" s="173">
        <f>'Por município'!AY7</f>
        <v>0.2312260789230566</v>
      </c>
      <c r="CG7" s="168">
        <f>'Por município'!AZ7</f>
        <v>3.9308433416919621</v>
      </c>
      <c r="CH7" s="17"/>
      <c r="CI7" s="33" t="s">
        <v>91</v>
      </c>
      <c r="CJ7" s="44">
        <f>'Por município'!BC7</f>
        <v>11</v>
      </c>
      <c r="CK7" s="173">
        <f>'Por município'!BD7</f>
        <v>0.88582460011031439</v>
      </c>
      <c r="CL7" s="168">
        <f>'Por município'!BE7</f>
        <v>28.34638720353006</v>
      </c>
      <c r="CM7" s="214"/>
      <c r="CN7" s="215"/>
    </row>
    <row r="8" spans="1:92" x14ac:dyDescent="0.25">
      <c r="A8" s="99">
        <v>5</v>
      </c>
      <c r="B8" s="17"/>
      <c r="C8" s="16"/>
      <c r="D8" s="20"/>
      <c r="E8" s="20"/>
      <c r="F8" s="20"/>
      <c r="G8" s="20"/>
      <c r="H8" s="18"/>
      <c r="I8" s="18"/>
      <c r="J8" s="162"/>
      <c r="K8" s="162"/>
      <c r="L8" s="49"/>
      <c r="M8" s="157"/>
      <c r="N8" s="157"/>
      <c r="O8" s="17"/>
      <c r="P8" s="20"/>
      <c r="Q8" s="20"/>
      <c r="R8" s="20"/>
      <c r="S8" s="20"/>
      <c r="T8" s="50"/>
      <c r="U8" s="157"/>
      <c r="V8" s="157"/>
      <c r="W8" s="17"/>
      <c r="X8" s="51"/>
      <c r="Y8" s="157"/>
      <c r="Z8" s="157"/>
      <c r="AA8" s="17"/>
      <c r="AB8" s="51"/>
      <c r="AC8" s="157"/>
      <c r="AD8" s="157"/>
      <c r="AE8" s="17"/>
      <c r="AF8" s="51"/>
      <c r="AG8" s="157"/>
      <c r="AH8" s="157"/>
      <c r="AI8" s="17"/>
      <c r="AJ8" s="33" t="s">
        <v>92</v>
      </c>
      <c r="AK8" s="41">
        <f>'Por município'!D8</f>
        <v>2919</v>
      </c>
      <c r="AL8" s="173">
        <f>'Por município'!E8</f>
        <v>0.16484706233664662</v>
      </c>
      <c r="AM8" s="169">
        <f>'Por município'!F8</f>
        <v>0.82423531168323305</v>
      </c>
      <c r="AN8" s="17"/>
      <c r="AO8" s="33" t="s">
        <v>92</v>
      </c>
      <c r="AP8" s="42">
        <f>'Por município'!I8</f>
        <v>0.89304730908778396</v>
      </c>
      <c r="AQ8" s="173">
        <f>'Por município'!J8</f>
        <v>-0.10914897965385346</v>
      </c>
      <c r="AR8" s="168">
        <f>'Por município'!K8</f>
        <v>-2.1011178583366794</v>
      </c>
      <c r="AS8" s="17"/>
      <c r="AT8" s="33" t="s">
        <v>92</v>
      </c>
      <c r="AU8" s="14">
        <f>'Por município'!N8</f>
        <v>71</v>
      </c>
      <c r="AV8" s="14">
        <f>'Por município'!O8</f>
        <v>2295</v>
      </c>
      <c r="AW8" s="14">
        <f>'Por município'!P8</f>
        <v>331</v>
      </c>
      <c r="AX8" s="43">
        <f>'Por município'!Q8</f>
        <v>2.463013698630137</v>
      </c>
      <c r="AY8" s="173">
        <f>'Por município'!R8</f>
        <v>0.30369630523730029</v>
      </c>
      <c r="AZ8" s="168">
        <f>'Por município'!S8</f>
        <v>2.4295704418984023</v>
      </c>
      <c r="BA8" s="17"/>
      <c r="BB8" s="33" t="s">
        <v>92</v>
      </c>
      <c r="BC8" s="14">
        <f>'Por município'!V8</f>
        <v>2690</v>
      </c>
      <c r="BD8" s="14">
        <f>'Por município'!W8</f>
        <v>633</v>
      </c>
      <c r="BE8" s="14">
        <f>'Por município'!X8</f>
        <v>1831</v>
      </c>
      <c r="BF8" s="43">
        <f>'Por município'!Y8</f>
        <v>4.7068493150684931</v>
      </c>
      <c r="BG8" s="173">
        <f>'Por município'!Z8</f>
        <v>0.19168758716875878</v>
      </c>
      <c r="BH8" s="168">
        <f>'Por município'!AA8</f>
        <v>1.1501255230125527</v>
      </c>
      <c r="BI8" s="17"/>
      <c r="BJ8" s="33" t="s">
        <v>92</v>
      </c>
      <c r="BK8" s="44">
        <f>'Por município'!AD8</f>
        <v>0</v>
      </c>
      <c r="BL8" s="173">
        <f>'Por município'!AE8</f>
        <v>0</v>
      </c>
      <c r="BM8" s="168">
        <f>'Por município'!AF8</f>
        <v>0</v>
      </c>
      <c r="BN8" s="17"/>
      <c r="BO8" s="33" t="s">
        <v>92</v>
      </c>
      <c r="BP8" s="44">
        <f>'Por município'!AI8</f>
        <v>3</v>
      </c>
      <c r="BQ8" s="173">
        <f>'Por município'!AJ8</f>
        <v>0.29574611748818369</v>
      </c>
      <c r="BR8" s="168">
        <f>'Por município'!AK8</f>
        <v>5.9149223497636738</v>
      </c>
      <c r="BS8" s="17"/>
      <c r="BT8" s="33" t="s">
        <v>92</v>
      </c>
      <c r="BU8" s="44">
        <f>'Por município'!AN8</f>
        <v>11</v>
      </c>
      <c r="BV8" s="173">
        <f>'Por município'!AO8</f>
        <v>0.19270458363330933</v>
      </c>
      <c r="BW8" s="168">
        <f>'Por município'!AP8</f>
        <v>4.4322054235661144</v>
      </c>
      <c r="BX8" s="17"/>
      <c r="BY8" s="33" t="s">
        <v>92</v>
      </c>
      <c r="BZ8" s="44">
        <f>'Por município'!AS8</f>
        <v>45</v>
      </c>
      <c r="CA8" s="173">
        <f>'Por município'!AT8</f>
        <v>0.17900444105386482</v>
      </c>
      <c r="CB8" s="168">
        <f>'Por município'!AU8</f>
        <v>4.4751110263466201</v>
      </c>
      <c r="CC8" s="17"/>
      <c r="CD8" s="33" t="s">
        <v>92</v>
      </c>
      <c r="CE8" s="44">
        <f>'Por município'!AX8</f>
        <v>9</v>
      </c>
      <c r="CF8" s="173">
        <f>'Por município'!AY8</f>
        <v>0.17341955919229246</v>
      </c>
      <c r="CG8" s="168">
        <f>'Por município'!AZ8</f>
        <v>2.9481325062689718</v>
      </c>
      <c r="CH8" s="17"/>
      <c r="CI8" s="33" t="s">
        <v>92</v>
      </c>
      <c r="CJ8" s="44">
        <f>'Por município'!BC8</f>
        <v>11</v>
      </c>
      <c r="CK8" s="173">
        <f>'Por município'!BD8</f>
        <v>0.88582460011031439</v>
      </c>
      <c r="CL8" s="168">
        <f>'Por município'!BE8</f>
        <v>28.34638720353006</v>
      </c>
      <c r="CM8" s="214"/>
      <c r="CN8" s="215"/>
    </row>
    <row r="9" spans="1:92" x14ac:dyDescent="0.25">
      <c r="A9" s="99">
        <v>6</v>
      </c>
      <c r="B9" s="19" t="s">
        <v>17</v>
      </c>
      <c r="C9" s="16">
        <f>'Por Zona'!C6</f>
        <v>84</v>
      </c>
      <c r="D9" s="52">
        <f>'Por Zona'!D6</f>
        <v>39</v>
      </c>
      <c r="E9" s="52">
        <f>'Por Zona'!E6</f>
        <v>35</v>
      </c>
      <c r="F9" s="52">
        <f>'Por Zona'!F6</f>
        <v>86</v>
      </c>
      <c r="G9" s="52">
        <f>'Por Zona'!G6</f>
        <v>86</v>
      </c>
      <c r="H9" s="52">
        <f>'Por Zona'!H6</f>
        <v>625</v>
      </c>
      <c r="I9" s="52">
        <f>'Por Zona'!I6</f>
        <v>322</v>
      </c>
      <c r="J9" s="163">
        <f>'Por Zona'!J6</f>
        <v>750</v>
      </c>
      <c r="K9" s="163">
        <f>'Por Zona'!K6</f>
        <v>443</v>
      </c>
      <c r="L9" s="53">
        <f>'Por Zona'!L6</f>
        <v>391</v>
      </c>
      <c r="M9" s="158">
        <f>'Por Zona'!M6</f>
        <v>0.94987335021997066</v>
      </c>
      <c r="N9" s="158">
        <f>'Por Zona'!N6</f>
        <v>13.298226903079589</v>
      </c>
      <c r="O9" s="19" t="s">
        <v>17</v>
      </c>
      <c r="P9" s="52">
        <f>'Por Zona'!P6</f>
        <v>2</v>
      </c>
      <c r="Q9" s="52">
        <f>'Por Zona'!Q6</f>
        <v>1</v>
      </c>
      <c r="R9" s="52">
        <f>'Por Zona'!R6</f>
        <v>0</v>
      </c>
      <c r="S9" s="52">
        <f>'Por Zona'!S6</f>
        <v>1</v>
      </c>
      <c r="T9" s="53">
        <f>'Por Zona'!T6</f>
        <v>4</v>
      </c>
      <c r="U9" s="158">
        <f>'Por Zona'!U6</f>
        <v>0.562962962962963</v>
      </c>
      <c r="V9" s="158">
        <f>'Por Zona'!V6</f>
        <v>6.1925925925925931</v>
      </c>
      <c r="W9" s="19" t="s">
        <v>17</v>
      </c>
      <c r="X9" s="54">
        <f>'Por Zona'!X6</f>
        <v>3</v>
      </c>
      <c r="Y9" s="158">
        <f>'Por Zona'!Y6</f>
        <v>1.1712328767123288</v>
      </c>
      <c r="Z9" s="158">
        <f>'Por Zona'!Z6</f>
        <v>90.18493150684931</v>
      </c>
      <c r="AA9" s="19" t="s">
        <v>17</v>
      </c>
      <c r="AB9" s="54">
        <f>'Por Zona'!AB6</f>
        <v>30</v>
      </c>
      <c r="AC9" s="158">
        <f>'Por Zona'!AC6</f>
        <v>1.1875</v>
      </c>
      <c r="AD9" s="158">
        <f>'Por Zona'!AD6</f>
        <v>30.875</v>
      </c>
      <c r="AE9" s="19" t="s">
        <v>17</v>
      </c>
      <c r="AF9" s="54">
        <f>'Por Zona'!AF6</f>
        <v>25</v>
      </c>
      <c r="AG9" s="158">
        <f>'Por Zona'!AG6</f>
        <v>0.72042467138523758</v>
      </c>
      <c r="AH9" s="158">
        <f>'Por Zona'!AH6</f>
        <v>17.290192113245702</v>
      </c>
      <c r="AI9" s="19" t="s">
        <v>17</v>
      </c>
      <c r="AJ9" s="33" t="s">
        <v>93</v>
      </c>
      <c r="AK9" s="41">
        <f>'Por município'!D9</f>
        <v>7476</v>
      </c>
      <c r="AL9" s="173">
        <f>'Por município'!E9</f>
        <v>0.42219823159601572</v>
      </c>
      <c r="AM9" s="169">
        <f>'Por município'!F9</f>
        <v>2.1109911579800786</v>
      </c>
      <c r="AN9" s="19" t="s">
        <v>17</v>
      </c>
      <c r="AO9" s="33" t="s">
        <v>93</v>
      </c>
      <c r="AP9" s="42">
        <f>'Por município'!I9</f>
        <v>6.5145249006556147</v>
      </c>
      <c r="AQ9" s="173">
        <f>'Por município'!J9</f>
        <v>-0.79621061348082167</v>
      </c>
      <c r="AR9" s="168">
        <f>'Por município'!K9</f>
        <v>-15.327054309505817</v>
      </c>
      <c r="AS9" s="19" t="s">
        <v>17</v>
      </c>
      <c r="AT9" s="33" t="s">
        <v>93</v>
      </c>
      <c r="AU9" s="14">
        <f>'Por município'!N9</f>
        <v>393</v>
      </c>
      <c r="AV9" s="14">
        <f>'Por município'!O9</f>
        <v>419</v>
      </c>
      <c r="AW9" s="14">
        <f>'Por município'!P9</f>
        <v>393</v>
      </c>
      <c r="AX9" s="43">
        <f>'Por município'!Q9</f>
        <v>1.1004566210045663</v>
      </c>
      <c r="AY9" s="173">
        <f>'Por município'!R9</f>
        <v>0.13568930211751831</v>
      </c>
      <c r="AZ9" s="168">
        <f>'Por município'!S9</f>
        <v>1.0855144169401465</v>
      </c>
      <c r="BA9" s="19" t="s">
        <v>17</v>
      </c>
      <c r="BB9" s="33" t="s">
        <v>93</v>
      </c>
      <c r="BC9" s="14">
        <f>'Por município'!V9</f>
        <v>4009</v>
      </c>
      <c r="BD9" s="14">
        <f>'Por município'!W9</f>
        <v>405</v>
      </c>
      <c r="BE9" s="14">
        <f>'Por município'!X9</f>
        <v>2283</v>
      </c>
      <c r="BF9" s="43">
        <f>'Por município'!Y9</f>
        <v>6.1159817351598171</v>
      </c>
      <c r="BG9" s="173">
        <f>'Por município'!Z9</f>
        <v>0.24907484890748499</v>
      </c>
      <c r="BH9" s="168">
        <f>'Por município'!AA9</f>
        <v>1.4944490934449099</v>
      </c>
      <c r="BI9" s="19" t="s">
        <v>17</v>
      </c>
      <c r="BJ9" s="33" t="s">
        <v>93</v>
      </c>
      <c r="BK9" s="44">
        <f>'Por município'!AD9</f>
        <v>0</v>
      </c>
      <c r="BL9" s="173">
        <f>'Por município'!AE9</f>
        <v>0</v>
      </c>
      <c r="BM9" s="168">
        <f>'Por município'!AF9</f>
        <v>0</v>
      </c>
      <c r="BN9" s="19" t="s">
        <v>17</v>
      </c>
      <c r="BO9" s="33" t="s">
        <v>93</v>
      </c>
      <c r="BP9" s="44">
        <f>'Por município'!AI9</f>
        <v>8</v>
      </c>
      <c r="BQ9" s="173">
        <f>'Por município'!AJ9</f>
        <v>0.78865631330182318</v>
      </c>
      <c r="BR9" s="168">
        <f>'Por município'!AK9</f>
        <v>15.773126266036464</v>
      </c>
      <c r="BS9" s="19" t="s">
        <v>17</v>
      </c>
      <c r="BT9" s="33" t="s">
        <v>93</v>
      </c>
      <c r="BU9" s="44">
        <f>'Por município'!AN9</f>
        <v>27</v>
      </c>
      <c r="BV9" s="173">
        <f>'Por município'!AO9</f>
        <v>0.47300215982721383</v>
      </c>
      <c r="BW9" s="168">
        <f>'Por município'!AP9</f>
        <v>10.879049676025918</v>
      </c>
      <c r="BX9" s="19" t="s">
        <v>17</v>
      </c>
      <c r="BY9" s="33" t="s">
        <v>93</v>
      </c>
      <c r="BZ9" s="44">
        <f>'Por município'!AS9</f>
        <v>100</v>
      </c>
      <c r="CA9" s="173">
        <f>'Por município'!AT9</f>
        <v>0.39778764678636624</v>
      </c>
      <c r="CB9" s="168">
        <f>'Por município'!AU9</f>
        <v>9.9446911696591567</v>
      </c>
      <c r="CC9" s="19" t="s">
        <v>17</v>
      </c>
      <c r="CD9" s="33" t="s">
        <v>93</v>
      </c>
      <c r="CE9" s="44">
        <f>'Por município'!AX9</f>
        <v>20</v>
      </c>
      <c r="CF9" s="173">
        <f>'Por município'!AY9</f>
        <v>0.38537679820509435</v>
      </c>
      <c r="CG9" s="168">
        <f>'Por município'!AZ9</f>
        <v>6.5514055694866036</v>
      </c>
      <c r="CH9" s="19" t="s">
        <v>17</v>
      </c>
      <c r="CI9" s="33" t="s">
        <v>93</v>
      </c>
      <c r="CJ9" s="44">
        <f>'Por município'!BC9</f>
        <v>11</v>
      </c>
      <c r="CK9" s="173">
        <f>'Por município'!BD9</f>
        <v>0.88582460011031439</v>
      </c>
      <c r="CL9" s="168">
        <f>'Por município'!BE9</f>
        <v>28.34638720353006</v>
      </c>
      <c r="CM9" s="212">
        <f>M9+U9+Y9+AC9+AG9+AL9+AQ9+AY9+BG9+BL9+BQ9+BV9+CA9+CF9+CK9+AL10+AQ10+AY10+BG10+BL10+BQ10+BV10+CA10+CF10+CK10+AL11+AQ11+AY11+BG11+BL11+BQ11+BV11+CA11+CF11+CK11</f>
        <v>19.441771634157973</v>
      </c>
      <c r="CN9" s="213">
        <f>N9+V9+Z9+AD9+AH9+AM9+AR9+AZ9+BH9+BM9+BR9+BW9+CB9+CG9+CL9+AM10+AR10+AZ10+BH10+BM10+BR10+BW10+CB10+CG10+CL10+AM11+AR11+AZ11+BH11+BM11+BR11+BW11+CB11+CG11+CL11</f>
        <v>448.74320453877226</v>
      </c>
    </row>
    <row r="10" spans="1:92" x14ac:dyDescent="0.25">
      <c r="A10" s="99">
        <v>7</v>
      </c>
      <c r="B10" s="19"/>
      <c r="C10" s="16"/>
      <c r="D10" s="20"/>
      <c r="E10" s="20"/>
      <c r="F10" s="20"/>
      <c r="G10" s="20"/>
      <c r="H10" s="20"/>
      <c r="I10" s="20"/>
      <c r="J10" s="164"/>
      <c r="K10" s="164"/>
      <c r="L10" s="50"/>
      <c r="M10" s="158"/>
      <c r="N10" s="158"/>
      <c r="O10" s="19"/>
      <c r="P10" s="20"/>
      <c r="Q10" s="20"/>
      <c r="R10" s="20"/>
      <c r="S10" s="20"/>
      <c r="T10" s="50"/>
      <c r="U10" s="158"/>
      <c r="V10" s="158"/>
      <c r="W10" s="19"/>
      <c r="X10" s="51"/>
      <c r="Y10" s="158"/>
      <c r="Z10" s="158"/>
      <c r="AA10" s="19"/>
      <c r="AB10" s="51"/>
      <c r="AC10" s="158"/>
      <c r="AD10" s="158"/>
      <c r="AE10" s="19"/>
      <c r="AF10" s="51"/>
      <c r="AG10" s="158"/>
      <c r="AH10" s="158"/>
      <c r="AI10" s="19"/>
      <c r="AJ10" s="33" t="s">
        <v>94</v>
      </c>
      <c r="AK10" s="41">
        <f>'Por município'!D10</f>
        <v>12209</v>
      </c>
      <c r="AL10" s="173">
        <f>'Por município'!E10</f>
        <v>0.6894887920754087</v>
      </c>
      <c r="AM10" s="169">
        <f>'Por município'!F10</f>
        <v>3.4474439603770435</v>
      </c>
      <c r="AN10" s="19"/>
      <c r="AO10" s="33" t="s">
        <v>94</v>
      </c>
      <c r="AP10" s="42">
        <f>'Por município'!I10</f>
        <v>3.9366733184995661</v>
      </c>
      <c r="AQ10" s="173">
        <f>'Por município'!J10</f>
        <v>-0.48114346415049808</v>
      </c>
      <c r="AR10" s="168">
        <f>'Por município'!K10</f>
        <v>-9.2620116848970877</v>
      </c>
      <c r="AS10" s="19"/>
      <c r="AT10" s="33" t="s">
        <v>94</v>
      </c>
      <c r="AU10" s="14">
        <f>'Por município'!N10</f>
        <v>643</v>
      </c>
      <c r="AV10" s="14">
        <f>'Por município'!O10</f>
        <v>674</v>
      </c>
      <c r="AW10" s="14">
        <f>'Por município'!P10</f>
        <v>394</v>
      </c>
      <c r="AX10" s="43">
        <f>'Por município'!Q10</f>
        <v>1.5625570776255708</v>
      </c>
      <c r="AY10" s="173">
        <f>'Por município'!R10</f>
        <v>0.19266754848387868</v>
      </c>
      <c r="AZ10" s="168">
        <f>'Por município'!S10</f>
        <v>1.5413403878710294</v>
      </c>
      <c r="BA10" s="19"/>
      <c r="BB10" s="33" t="s">
        <v>94</v>
      </c>
      <c r="BC10" s="14">
        <f>'Por município'!V10</f>
        <v>7227</v>
      </c>
      <c r="BD10" s="14">
        <f>'Por município'!W10</f>
        <v>842</v>
      </c>
      <c r="BE10" s="14">
        <f>'Por município'!X10</f>
        <v>4893</v>
      </c>
      <c r="BF10" s="43">
        <f>'Por município'!Y10</f>
        <v>11.83744292237443</v>
      </c>
      <c r="BG10" s="173">
        <f>'Por município'!Z10</f>
        <v>0.4820827522082754</v>
      </c>
      <c r="BH10" s="168">
        <f>'Por município'!AA10</f>
        <v>2.8924965132496525</v>
      </c>
      <c r="BI10" s="19"/>
      <c r="BJ10" s="33" t="s">
        <v>94</v>
      </c>
      <c r="BK10" s="44">
        <f>'Por município'!AD10</f>
        <v>0</v>
      </c>
      <c r="BL10" s="173">
        <f>'Por município'!AE10</f>
        <v>0</v>
      </c>
      <c r="BM10" s="168">
        <f>'Por município'!AF10</f>
        <v>0</v>
      </c>
      <c r="BN10" s="19"/>
      <c r="BO10" s="33" t="s">
        <v>94</v>
      </c>
      <c r="BP10" s="44">
        <f>'Por município'!AI10</f>
        <v>8</v>
      </c>
      <c r="BQ10" s="173">
        <f>'Por município'!AJ10</f>
        <v>0.78865631330182318</v>
      </c>
      <c r="BR10" s="168">
        <f>'Por município'!AK10</f>
        <v>15.773126266036464</v>
      </c>
      <c r="BS10" s="19"/>
      <c r="BT10" s="33" t="s">
        <v>94</v>
      </c>
      <c r="BU10" s="44">
        <f>'Por município'!AN10</f>
        <v>47</v>
      </c>
      <c r="BV10" s="173">
        <f>'Por município'!AO10</f>
        <v>0.82337413006959448</v>
      </c>
      <c r="BW10" s="168">
        <f>'Por município'!AP10</f>
        <v>18.937604991600672</v>
      </c>
      <c r="BX10" s="19"/>
      <c r="BY10" s="33" t="s">
        <v>94</v>
      </c>
      <c r="BZ10" s="44">
        <f>'Por município'!AS10</f>
        <v>156</v>
      </c>
      <c r="CA10" s="173">
        <f>'Por município'!AT10</f>
        <v>0.6205487289867313</v>
      </c>
      <c r="CB10" s="168">
        <f>'Por município'!AU10</f>
        <v>15.513718224668283</v>
      </c>
      <c r="CC10" s="19"/>
      <c r="CD10" s="33" t="s">
        <v>94</v>
      </c>
      <c r="CE10" s="44">
        <f>'Por município'!AX10</f>
        <v>37</v>
      </c>
      <c r="CF10" s="173">
        <f>'Por município'!AY10</f>
        <v>0.71294707667942459</v>
      </c>
      <c r="CG10" s="168">
        <f>'Por município'!AZ10</f>
        <v>12.120100303550219</v>
      </c>
      <c r="CH10" s="19"/>
      <c r="CI10" s="33" t="s">
        <v>94</v>
      </c>
      <c r="CJ10" s="44">
        <f>'Por município'!BC10</f>
        <v>13</v>
      </c>
      <c r="CK10" s="173">
        <f>'Por município'!BD10</f>
        <v>1.0468836183121897</v>
      </c>
      <c r="CL10" s="168">
        <f>'Por município'!BE10</f>
        <v>33.50027578599007</v>
      </c>
      <c r="CM10" s="214"/>
      <c r="CN10" s="215"/>
    </row>
    <row r="11" spans="1:92" x14ac:dyDescent="0.25">
      <c r="A11" s="99">
        <v>8</v>
      </c>
      <c r="B11" s="19"/>
      <c r="C11" s="16"/>
      <c r="D11" s="20"/>
      <c r="E11" s="20"/>
      <c r="F11" s="20"/>
      <c r="G11" s="20"/>
      <c r="H11" s="20"/>
      <c r="I11" s="20"/>
      <c r="J11" s="164"/>
      <c r="K11" s="164"/>
      <c r="L11" s="50"/>
      <c r="M11" s="158"/>
      <c r="N11" s="158"/>
      <c r="O11" s="19"/>
      <c r="P11" s="20"/>
      <c r="Q11" s="20"/>
      <c r="R11" s="20"/>
      <c r="S11" s="20"/>
      <c r="T11" s="50"/>
      <c r="U11" s="158"/>
      <c r="V11" s="158"/>
      <c r="W11" s="19"/>
      <c r="X11" s="51"/>
      <c r="Y11" s="158"/>
      <c r="Z11" s="158"/>
      <c r="AA11" s="19"/>
      <c r="AB11" s="51"/>
      <c r="AC11" s="158"/>
      <c r="AD11" s="158"/>
      <c r="AE11" s="19"/>
      <c r="AF11" s="51"/>
      <c r="AG11" s="158"/>
      <c r="AH11" s="158"/>
      <c r="AI11" s="19"/>
      <c r="AJ11" s="33" t="s">
        <v>95</v>
      </c>
      <c r="AK11" s="41">
        <f>'Por município'!D11</f>
        <v>14105</v>
      </c>
      <c r="AL11" s="173">
        <f>'Por município'!E11</f>
        <v>0.79656314294566644</v>
      </c>
      <c r="AM11" s="169">
        <f>'Por município'!F11</f>
        <v>3.9828157147283321</v>
      </c>
      <c r="AN11" s="19"/>
      <c r="AO11" s="33" t="s">
        <v>95</v>
      </c>
      <c r="AP11" s="42">
        <f>'Por município'!I11</f>
        <v>2.4183255017344756</v>
      </c>
      <c r="AQ11" s="173">
        <f>'Por município'!J11</f>
        <v>-0.29556974003408026</v>
      </c>
      <c r="AR11" s="168">
        <f>'Por município'!K11</f>
        <v>-5.689717495656045</v>
      </c>
      <c r="AS11" s="19"/>
      <c r="AT11" s="33" t="s">
        <v>95</v>
      </c>
      <c r="AU11" s="14">
        <f>'Por município'!N11</f>
        <v>864</v>
      </c>
      <c r="AV11" s="14">
        <f>'Por município'!O11</f>
        <v>797</v>
      </c>
      <c r="AW11" s="14">
        <f>'Por município'!P11</f>
        <v>455</v>
      </c>
      <c r="AX11" s="43">
        <f>'Por município'!Q11</f>
        <v>1.9324200913242009</v>
      </c>
      <c r="AY11" s="173">
        <f>'Por município'!R11</f>
        <v>0.23827266662296157</v>
      </c>
      <c r="AZ11" s="168">
        <f>'Por município'!S11</f>
        <v>1.9061813329836925</v>
      </c>
      <c r="BA11" s="19"/>
      <c r="BB11" s="33" t="s">
        <v>95</v>
      </c>
      <c r="BC11" s="14">
        <f>'Por município'!V11</f>
        <v>9730</v>
      </c>
      <c r="BD11" s="14">
        <f>'Por município'!W11</f>
        <v>909</v>
      </c>
      <c r="BE11" s="14">
        <f>'Por município'!X11</f>
        <v>5857</v>
      </c>
      <c r="BF11" s="43">
        <f>'Por município'!Y11</f>
        <v>15.064840182648402</v>
      </c>
      <c r="BG11" s="173">
        <f>'Por município'!Z11</f>
        <v>0.61351929335192956</v>
      </c>
      <c r="BH11" s="168">
        <f>'Por município'!AA11</f>
        <v>3.6811157601115774</v>
      </c>
      <c r="BI11" s="19"/>
      <c r="BJ11" s="33" t="s">
        <v>95</v>
      </c>
      <c r="BK11" s="44">
        <f>'Por município'!AD11</f>
        <v>0</v>
      </c>
      <c r="BL11" s="173">
        <f>'Por município'!AE11</f>
        <v>0</v>
      </c>
      <c r="BM11" s="168">
        <f>'Por município'!AF11</f>
        <v>0</v>
      </c>
      <c r="BN11" s="19"/>
      <c r="BO11" s="33" t="s">
        <v>95</v>
      </c>
      <c r="BP11" s="44">
        <f>'Por município'!AI11</f>
        <v>18</v>
      </c>
      <c r="BQ11" s="173">
        <f>'Por município'!AJ11</f>
        <v>1.7744767049291019</v>
      </c>
      <c r="BR11" s="168">
        <f>'Por município'!AK11</f>
        <v>35.489534098582041</v>
      </c>
      <c r="BS11" s="19"/>
      <c r="BT11" s="33" t="s">
        <v>95</v>
      </c>
      <c r="BU11" s="44">
        <f>'Por município'!AN11</f>
        <v>74</v>
      </c>
      <c r="BV11" s="173">
        <f>'Por município'!AO11</f>
        <v>1.2963762898968083</v>
      </c>
      <c r="BW11" s="168">
        <f>'Por município'!AP11</f>
        <v>29.81665466762659</v>
      </c>
      <c r="BX11" s="19"/>
      <c r="BY11" s="33" t="s">
        <v>95</v>
      </c>
      <c r="BZ11" s="44">
        <f>'Por município'!AS11</f>
        <v>199</v>
      </c>
      <c r="CA11" s="173">
        <f>'Por município'!AT11</f>
        <v>0.79159741710486875</v>
      </c>
      <c r="CB11" s="168">
        <f>'Por município'!AU11</f>
        <v>19.789935427621717</v>
      </c>
      <c r="CC11" s="19"/>
      <c r="CD11" s="33" t="s">
        <v>95</v>
      </c>
      <c r="CE11" s="44">
        <f>'Por município'!AX11</f>
        <v>40</v>
      </c>
      <c r="CF11" s="173">
        <f>'Por município'!AY11</f>
        <v>0.7707535964101887</v>
      </c>
      <c r="CG11" s="168">
        <f>'Por município'!AZ11</f>
        <v>13.102811138973207</v>
      </c>
      <c r="CH11" s="19"/>
      <c r="CI11" s="33" t="s">
        <v>95</v>
      </c>
      <c r="CJ11" s="44">
        <f>'Por município'!BC11</f>
        <v>13</v>
      </c>
      <c r="CK11" s="173">
        <f>'Por município'!BD11</f>
        <v>1.0468836183121897</v>
      </c>
      <c r="CL11" s="168">
        <f>'Por município'!BE11</f>
        <v>33.50027578599007</v>
      </c>
      <c r="CM11" s="214"/>
      <c r="CN11" s="215"/>
    </row>
    <row r="12" spans="1:92" x14ac:dyDescent="0.25">
      <c r="A12" s="99">
        <v>9</v>
      </c>
      <c r="B12" s="19" t="s">
        <v>18</v>
      </c>
      <c r="C12" s="16">
        <f>'Por Zona'!C7</f>
        <v>166</v>
      </c>
      <c r="D12" s="52">
        <f>'Por Zona'!D7</f>
        <v>48</v>
      </c>
      <c r="E12" s="52">
        <f>'Por Zona'!E7</f>
        <v>49</v>
      </c>
      <c r="F12" s="52">
        <f>'Por Zona'!F7</f>
        <v>47</v>
      </c>
      <c r="G12" s="52">
        <f>'Por Zona'!G7</f>
        <v>46</v>
      </c>
      <c r="H12" s="52">
        <f>'Por Zona'!H7</f>
        <v>382</v>
      </c>
      <c r="I12" s="52">
        <f>'Por Zona'!I7</f>
        <v>202</v>
      </c>
      <c r="J12" s="163">
        <f>'Por Zona'!J7</f>
        <v>477</v>
      </c>
      <c r="K12" s="163">
        <f>'Por Zona'!K7</f>
        <v>297</v>
      </c>
      <c r="L12" s="53">
        <f>'Por Zona'!L7</f>
        <v>346</v>
      </c>
      <c r="M12" s="158">
        <f>'Por Zona'!M7</f>
        <v>0.60411945073990136</v>
      </c>
      <c r="N12" s="158">
        <f>'Por Zona'!N7</f>
        <v>8.4576723103586193</v>
      </c>
      <c r="O12" s="19" t="s">
        <v>18</v>
      </c>
      <c r="P12" s="52">
        <f>'Por Zona'!P7</f>
        <v>1</v>
      </c>
      <c r="Q12" s="52">
        <f>'Por Zona'!Q7</f>
        <v>3</v>
      </c>
      <c r="R12" s="52">
        <f>'Por Zona'!R7</f>
        <v>0</v>
      </c>
      <c r="S12" s="52">
        <f>'Por Zona'!S7</f>
        <v>1</v>
      </c>
      <c r="T12" s="53">
        <f>'Por Zona'!T7</f>
        <v>5</v>
      </c>
      <c r="U12" s="158">
        <f>'Por Zona'!U7</f>
        <v>0.70370370370370372</v>
      </c>
      <c r="V12" s="158">
        <f>'Por Zona'!V7</f>
        <v>7.7407407407407405</v>
      </c>
      <c r="W12" s="19" t="s">
        <v>18</v>
      </c>
      <c r="X12" s="54">
        <f>'Por Zona'!X7</f>
        <v>1</v>
      </c>
      <c r="Y12" s="158">
        <f>'Por Zona'!Y7</f>
        <v>0.3904109589041096</v>
      </c>
      <c r="Z12" s="158">
        <f>'Por Zona'!Z7</f>
        <v>30.06164383561644</v>
      </c>
      <c r="AA12" s="19" t="s">
        <v>18</v>
      </c>
      <c r="AB12" s="54">
        <f>'Por Zona'!AB7</f>
        <v>24</v>
      </c>
      <c r="AC12" s="158">
        <f>'Por Zona'!AC7</f>
        <v>0.95</v>
      </c>
      <c r="AD12" s="158">
        <f>'Por Zona'!AD7</f>
        <v>24.7</v>
      </c>
      <c r="AE12" s="19" t="s">
        <v>18</v>
      </c>
      <c r="AF12" s="54">
        <f>'Por Zona'!AF7</f>
        <v>50</v>
      </c>
      <c r="AG12" s="158">
        <f>'Por Zona'!AG7</f>
        <v>1.4408493427704752</v>
      </c>
      <c r="AH12" s="158">
        <f>'Por Zona'!AH7</f>
        <v>34.580384226491404</v>
      </c>
      <c r="AI12" s="19" t="s">
        <v>18</v>
      </c>
      <c r="AJ12" s="33" t="s">
        <v>96</v>
      </c>
      <c r="AK12" s="41">
        <f>'Por município'!D12</f>
        <v>25956</v>
      </c>
      <c r="AL12" s="173">
        <f>'Por município'!E12</f>
        <v>1.4658343096985265</v>
      </c>
      <c r="AM12" s="169">
        <f>'Por município'!F12</f>
        <v>7.3291715484926323</v>
      </c>
      <c r="AN12" s="19" t="s">
        <v>18</v>
      </c>
      <c r="AO12" s="33" t="s">
        <v>96</v>
      </c>
      <c r="AP12" s="42">
        <f>'Por município'!I12</f>
        <v>1.9418003132176656</v>
      </c>
      <c r="AQ12" s="173">
        <f>'Por município'!J12</f>
        <v>-0.23732843794774552</v>
      </c>
      <c r="AR12" s="168">
        <f>'Por município'!K12</f>
        <v>-4.5685724304941013</v>
      </c>
      <c r="AS12" s="19" t="s">
        <v>18</v>
      </c>
      <c r="AT12" s="33" t="s">
        <v>96</v>
      </c>
      <c r="AU12" s="14">
        <f>'Por município'!N12</f>
        <v>1266</v>
      </c>
      <c r="AV12" s="14">
        <f>'Por município'!O12</f>
        <v>1088</v>
      </c>
      <c r="AW12" s="14">
        <f>'Por município'!P12</f>
        <v>646</v>
      </c>
      <c r="AX12" s="43">
        <f>'Por município'!Q12</f>
        <v>2.7397260273972606</v>
      </c>
      <c r="AY12" s="173">
        <f>'Por município'!R12</f>
        <v>0.33781568991913269</v>
      </c>
      <c r="AZ12" s="168">
        <f>'Por município'!S12</f>
        <v>2.7025255193530615</v>
      </c>
      <c r="BA12" s="19" t="s">
        <v>18</v>
      </c>
      <c r="BB12" s="33" t="s">
        <v>96</v>
      </c>
      <c r="BC12" s="14">
        <f>'Por município'!V12</f>
        <v>14866</v>
      </c>
      <c r="BD12" s="14">
        <f>'Por município'!W12</f>
        <v>1917</v>
      </c>
      <c r="BE12" s="14">
        <f>'Por município'!X12</f>
        <v>12151</v>
      </c>
      <c r="BF12" s="43">
        <f>'Por município'!Y12</f>
        <v>26.423744292237444</v>
      </c>
      <c r="BG12" s="173">
        <f>'Por município'!Z12</f>
        <v>1.076113435611344</v>
      </c>
      <c r="BH12" s="168">
        <f>'Por município'!AA12</f>
        <v>6.4566806136680643</v>
      </c>
      <c r="BI12" s="19" t="s">
        <v>18</v>
      </c>
      <c r="BJ12" s="33" t="s">
        <v>96</v>
      </c>
      <c r="BK12" s="44">
        <f>'Por município'!AD12</f>
        <v>0</v>
      </c>
      <c r="BL12" s="173">
        <f>'Por município'!AE12</f>
        <v>0</v>
      </c>
      <c r="BM12" s="168">
        <f>'Por município'!AF12</f>
        <v>0</v>
      </c>
      <c r="BN12" s="19" t="s">
        <v>18</v>
      </c>
      <c r="BO12" s="33" t="s">
        <v>96</v>
      </c>
      <c r="BP12" s="44">
        <f>'Por município'!AI12</f>
        <v>24</v>
      </c>
      <c r="BQ12" s="173">
        <f>'Por município'!AJ12</f>
        <v>2.3659689399054695</v>
      </c>
      <c r="BR12" s="168">
        <f>'Por município'!AK12</f>
        <v>47.319378798109391</v>
      </c>
      <c r="BS12" s="19" t="s">
        <v>18</v>
      </c>
      <c r="BT12" s="33" t="s">
        <v>96</v>
      </c>
      <c r="BU12" s="44">
        <f>'Por município'!AN12</f>
        <v>95</v>
      </c>
      <c r="BV12" s="173">
        <f>'Por município'!AO12</f>
        <v>1.6642668586513079</v>
      </c>
      <c r="BW12" s="168">
        <f>'Por município'!AP12</f>
        <v>38.278137748980079</v>
      </c>
      <c r="BX12" s="19" t="s">
        <v>18</v>
      </c>
      <c r="BY12" s="33" t="s">
        <v>96</v>
      </c>
      <c r="BZ12" s="44">
        <f>'Por município'!AS12</f>
        <v>379</v>
      </c>
      <c r="CA12" s="173">
        <f>'Por município'!AT12</f>
        <v>1.507615181320328</v>
      </c>
      <c r="CB12" s="168">
        <f>'Por município'!AU12</f>
        <v>37.690379533008198</v>
      </c>
      <c r="CC12" s="19" t="s">
        <v>18</v>
      </c>
      <c r="CD12" s="33" t="s">
        <v>96</v>
      </c>
      <c r="CE12" s="44">
        <f>'Por município'!AX12</f>
        <v>74</v>
      </c>
      <c r="CF12" s="173">
        <f>'Por município'!AY12</f>
        <v>1.4258941533588492</v>
      </c>
      <c r="CG12" s="168">
        <f>'Por município'!AZ12</f>
        <v>24.240200607100437</v>
      </c>
      <c r="CH12" s="19" t="s">
        <v>18</v>
      </c>
      <c r="CI12" s="33" t="s">
        <v>96</v>
      </c>
      <c r="CJ12" s="44">
        <f>'Por município'!BC12</f>
        <v>13</v>
      </c>
      <c r="CK12" s="173">
        <f>'Por município'!BD12</f>
        <v>1.0468836183121897</v>
      </c>
      <c r="CL12" s="168">
        <f>'Por município'!BE12</f>
        <v>33.50027578599007</v>
      </c>
      <c r="CM12" s="212">
        <f>M12+U12+Y12+AC12+AG12+AL12+AQ12+AY12+BG12+BL12+BQ12+BV12+CA12+CF12+CK12</f>
        <v>14.742147204947591</v>
      </c>
      <c r="CN12" s="213">
        <f>N12+V12+Z12+AD12+AH12+AM12+AR12+AZ12+BH12+BM12+BR12+BW12+CB12+CG12+CL12</f>
        <v>298.48861883741506</v>
      </c>
    </row>
    <row r="13" spans="1:92" x14ac:dyDescent="0.25">
      <c r="A13" s="99">
        <v>10</v>
      </c>
      <c r="B13" s="19" t="s">
        <v>19</v>
      </c>
      <c r="C13" s="16">
        <f>'Por Zona'!C8</f>
        <v>9</v>
      </c>
      <c r="D13" s="52">
        <f>'Por Zona'!D8</f>
        <v>25</v>
      </c>
      <c r="E13" s="52">
        <f>'Por Zona'!E8</f>
        <v>22</v>
      </c>
      <c r="F13" s="52">
        <f>'Por Zona'!F8</f>
        <v>58</v>
      </c>
      <c r="G13" s="52">
        <f>'Por Zona'!G8</f>
        <v>58</v>
      </c>
      <c r="H13" s="52">
        <f>'Por Zona'!H8</f>
        <v>411</v>
      </c>
      <c r="I13" s="52">
        <f>'Por Zona'!I8</f>
        <v>245</v>
      </c>
      <c r="J13" s="163">
        <f>'Por Zona'!J8</f>
        <v>494</v>
      </c>
      <c r="K13" s="163">
        <f>'Por Zona'!K8</f>
        <v>325</v>
      </c>
      <c r="L13" s="53">
        <f>'Por Zona'!L8</f>
        <v>178</v>
      </c>
      <c r="M13" s="158">
        <f>'Por Zona'!M8</f>
        <v>0.6256499133448874</v>
      </c>
      <c r="N13" s="158">
        <f>'Por Zona'!N8</f>
        <v>8.7590987868284245</v>
      </c>
      <c r="O13" s="19" t="s">
        <v>19</v>
      </c>
      <c r="P13" s="52">
        <f>'Por Zona'!P8</f>
        <v>2</v>
      </c>
      <c r="Q13" s="52">
        <f>'Por Zona'!Q8</f>
        <v>1</v>
      </c>
      <c r="R13" s="52">
        <f>'Por Zona'!R8</f>
        <v>0</v>
      </c>
      <c r="S13" s="52">
        <f>'Por Zona'!S8</f>
        <v>1</v>
      </c>
      <c r="T13" s="53">
        <f>'Por Zona'!T8</f>
        <v>4</v>
      </c>
      <c r="U13" s="158">
        <f>'Por Zona'!U8</f>
        <v>0.562962962962963</v>
      </c>
      <c r="V13" s="158">
        <f>'Por Zona'!V8</f>
        <v>6.1925925925925931</v>
      </c>
      <c r="W13" s="19" t="s">
        <v>19</v>
      </c>
      <c r="X13" s="54">
        <f>'Por Zona'!X8</f>
        <v>2</v>
      </c>
      <c r="Y13" s="158">
        <f>'Por Zona'!Y8</f>
        <v>0.78082191780821919</v>
      </c>
      <c r="Z13" s="158">
        <f>'Por Zona'!Z8</f>
        <v>60.12328767123288</v>
      </c>
      <c r="AA13" s="19" t="s">
        <v>19</v>
      </c>
      <c r="AB13" s="54">
        <f>'Por Zona'!AB8</f>
        <v>16</v>
      </c>
      <c r="AC13" s="158">
        <f>'Por Zona'!AC8</f>
        <v>0.6333333333333333</v>
      </c>
      <c r="AD13" s="158">
        <f>'Por Zona'!AD8</f>
        <v>16.466666666666665</v>
      </c>
      <c r="AE13" s="19" t="s">
        <v>19</v>
      </c>
      <c r="AF13" s="54">
        <f>'Por Zona'!AF8</f>
        <v>42</v>
      </c>
      <c r="AG13" s="158">
        <f>'Por Zona'!AG8</f>
        <v>1.2103134479271993</v>
      </c>
      <c r="AH13" s="158">
        <f>'Por Zona'!AH8</f>
        <v>29.047522750252782</v>
      </c>
      <c r="AI13" s="19" t="s">
        <v>19</v>
      </c>
      <c r="AJ13" s="33" t="s">
        <v>97</v>
      </c>
      <c r="AK13" s="41">
        <f>'Por município'!D13</f>
        <v>31930</v>
      </c>
      <c r="AL13" s="173">
        <f>'Por município'!E13</f>
        <v>1.8032088730418381</v>
      </c>
      <c r="AM13" s="169">
        <f>'Por município'!F13</f>
        <v>9.0160443652091899</v>
      </c>
      <c r="AN13" s="19" t="s">
        <v>19</v>
      </c>
      <c r="AO13" s="33" t="s">
        <v>97</v>
      </c>
      <c r="AP13" s="42">
        <f>'Por município'!I13</f>
        <v>4.9036758137422334</v>
      </c>
      <c r="AQ13" s="173">
        <f>'Por município'!J13</f>
        <v>-0.59933130773325316</v>
      </c>
      <c r="AR13" s="168">
        <f>'Por município'!K13</f>
        <v>-11.537127673865124</v>
      </c>
      <c r="AS13" s="19" t="s">
        <v>19</v>
      </c>
      <c r="AT13" s="33" t="s">
        <v>97</v>
      </c>
      <c r="AU13" s="14">
        <f>'Por município'!N13</f>
        <v>2667</v>
      </c>
      <c r="AV13" s="14">
        <f>'Por município'!O13</f>
        <v>3092</v>
      </c>
      <c r="AW13" s="14">
        <f>'Por município'!P13</f>
        <v>1324</v>
      </c>
      <c r="AX13" s="43">
        <f>'Por município'!Q13</f>
        <v>6.4684931506849317</v>
      </c>
      <c r="AY13" s="173">
        <f>'Por município'!R13</f>
        <v>0.79758284389907219</v>
      </c>
      <c r="AZ13" s="168">
        <f>'Por município'!S13</f>
        <v>6.3806627511925775</v>
      </c>
      <c r="BA13" s="19" t="s">
        <v>19</v>
      </c>
      <c r="BB13" s="33" t="s">
        <v>97</v>
      </c>
      <c r="BC13" s="14">
        <f>'Por município'!V13</f>
        <v>20493</v>
      </c>
      <c r="BD13" s="14">
        <f>'Por município'!W13</f>
        <v>2426</v>
      </c>
      <c r="BE13" s="14">
        <f>'Por município'!X13</f>
        <v>15642</v>
      </c>
      <c r="BF13" s="43">
        <f>'Por município'!Y13</f>
        <v>35.215525114155248</v>
      </c>
      <c r="BG13" s="173">
        <f>'Por município'!Z13</f>
        <v>1.4341608554160858</v>
      </c>
      <c r="BH13" s="168">
        <f>'Por município'!AA13</f>
        <v>8.6049651324965151</v>
      </c>
      <c r="BI13" s="19" t="s">
        <v>19</v>
      </c>
      <c r="BJ13" s="33" t="s">
        <v>97</v>
      </c>
      <c r="BK13" s="44">
        <f>'Por município'!AD13</f>
        <v>0</v>
      </c>
      <c r="BL13" s="173">
        <f>'Por município'!AE13</f>
        <v>0</v>
      </c>
      <c r="BM13" s="168">
        <f>'Por município'!AF13</f>
        <v>0</v>
      </c>
      <c r="BN13" s="19" t="s">
        <v>19</v>
      </c>
      <c r="BO13" s="33" t="s">
        <v>97</v>
      </c>
      <c r="BP13" s="44">
        <f>'Por município'!AI13</f>
        <v>16</v>
      </c>
      <c r="BQ13" s="173">
        <f>'Por município'!AJ13</f>
        <v>1.5773126266036464</v>
      </c>
      <c r="BR13" s="168">
        <f>'Por município'!AK13</f>
        <v>31.546252532072927</v>
      </c>
      <c r="BS13" s="19" t="s">
        <v>19</v>
      </c>
      <c r="BT13" s="33" t="s">
        <v>97</v>
      </c>
      <c r="BU13" s="44">
        <f>'Por município'!AN13</f>
        <v>84</v>
      </c>
      <c r="BV13" s="173">
        <f>'Por município'!AO13</f>
        <v>1.4715622750179984</v>
      </c>
      <c r="BW13" s="168">
        <f>'Por município'!AP13</f>
        <v>33.845932325413962</v>
      </c>
      <c r="BX13" s="19" t="s">
        <v>19</v>
      </c>
      <c r="BY13" s="33" t="s">
        <v>97</v>
      </c>
      <c r="BZ13" s="44">
        <f>'Por município'!AS13</f>
        <v>423</v>
      </c>
      <c r="CA13" s="173">
        <f>'Por município'!AT13</f>
        <v>1.6826417459063292</v>
      </c>
      <c r="CB13" s="168">
        <f>'Por município'!AU13</f>
        <v>42.066043647658233</v>
      </c>
      <c r="CC13" s="19" t="s">
        <v>19</v>
      </c>
      <c r="CD13" s="33" t="s">
        <v>97</v>
      </c>
      <c r="CE13" s="44">
        <f>'Por município'!AX13</f>
        <v>90</v>
      </c>
      <c r="CF13" s="173">
        <f>'Por município'!AY13</f>
        <v>1.7341955919229248</v>
      </c>
      <c r="CG13" s="168">
        <f>'Por município'!AZ13</f>
        <v>29.481325062689724</v>
      </c>
      <c r="CH13" s="19" t="s">
        <v>19</v>
      </c>
      <c r="CI13" s="33" t="s">
        <v>97</v>
      </c>
      <c r="CJ13" s="44">
        <f>'Por município'!BC13</f>
        <v>11</v>
      </c>
      <c r="CK13" s="173">
        <f>'Por município'!BD13</f>
        <v>0.88582460011031439</v>
      </c>
      <c r="CL13" s="168">
        <f>'Por município'!BE13</f>
        <v>28.34638720353006</v>
      </c>
      <c r="CM13" s="212">
        <f>M13+U13+Y13+AC13+AG13+AL13+AQ13+AY13+BG13+BL13+BQ13+BV13+CA13+CF13+CK13+AL14+AQ14+AY14+BG14+BL14+BQ14+BV14+CA14+CF14+CK14</f>
        <v>16.526821510048556</v>
      </c>
      <c r="CN13" s="213">
        <f>N13+V13+Z13+AD13+AH13+AM13+AR13+AZ13+BH13+BM13+BR13+BW13+CB13+CG13+CL13+AM14+AR14+AZ14+BH14+BM14+BR14+BW14+CB14+CG14+CL14</f>
        <v>341.34129695579463</v>
      </c>
    </row>
    <row r="14" spans="1:92" x14ac:dyDescent="0.25">
      <c r="A14" s="99">
        <v>11</v>
      </c>
      <c r="B14" s="19"/>
      <c r="C14" s="16"/>
      <c r="D14" s="20"/>
      <c r="E14" s="20"/>
      <c r="F14" s="20"/>
      <c r="G14" s="20"/>
      <c r="H14" s="20"/>
      <c r="I14" s="20"/>
      <c r="J14" s="164"/>
      <c r="K14" s="164"/>
      <c r="L14" s="50"/>
      <c r="M14" s="158"/>
      <c r="N14" s="158"/>
      <c r="O14" s="19"/>
      <c r="P14" s="20"/>
      <c r="Q14" s="20"/>
      <c r="R14" s="20"/>
      <c r="S14" s="20"/>
      <c r="T14" s="50"/>
      <c r="U14" s="158"/>
      <c r="V14" s="158"/>
      <c r="W14" s="19"/>
      <c r="X14" s="51"/>
      <c r="Y14" s="158"/>
      <c r="Z14" s="158"/>
      <c r="AA14" s="19"/>
      <c r="AB14" s="51"/>
      <c r="AC14" s="158"/>
      <c r="AD14" s="158"/>
      <c r="AE14" s="19"/>
      <c r="AF14" s="51"/>
      <c r="AG14" s="158"/>
      <c r="AH14" s="158"/>
      <c r="AI14" s="19"/>
      <c r="AJ14" s="33" t="s">
        <v>98</v>
      </c>
      <c r="AK14" s="41">
        <f>'Por município'!D14</f>
        <v>2369</v>
      </c>
      <c r="AL14" s="173">
        <f>'Por município'!E14</f>
        <v>0.13378646477407186</v>
      </c>
      <c r="AM14" s="169">
        <f>'Por município'!F14</f>
        <v>0.66893232387035928</v>
      </c>
      <c r="AN14" s="19"/>
      <c r="AO14" s="33" t="s">
        <v>98</v>
      </c>
      <c r="AP14" s="42">
        <f>'Por município'!I14</f>
        <v>0.73796295282846502</v>
      </c>
      <c r="AQ14" s="173">
        <f>'Por município'!J14</f>
        <v>-9.0194441552988461E-2</v>
      </c>
      <c r="AR14" s="168">
        <f>'Por município'!K14</f>
        <v>-1.7362429998950279</v>
      </c>
      <c r="AS14" s="19"/>
      <c r="AT14" s="33" t="s">
        <v>98</v>
      </c>
      <c r="AU14" s="14">
        <f>'Por município'!N14</f>
        <v>99</v>
      </c>
      <c r="AV14" s="14">
        <f>'Por município'!O14</f>
        <v>1885</v>
      </c>
      <c r="AW14" s="14">
        <f>'Por município'!P14</f>
        <v>73</v>
      </c>
      <c r="AX14" s="43">
        <f>'Por município'!Q14</f>
        <v>1.8785388127853881</v>
      </c>
      <c r="AY14" s="173">
        <f>'Por município'!R14</f>
        <v>0.23162895805455194</v>
      </c>
      <c r="AZ14" s="168">
        <f>'Por município'!S14</f>
        <v>1.8530316644364155</v>
      </c>
      <c r="BA14" s="19"/>
      <c r="BB14" s="33" t="s">
        <v>98</v>
      </c>
      <c r="BC14" s="14">
        <f>'Por município'!V14</f>
        <v>2251</v>
      </c>
      <c r="BD14" s="14">
        <f>'Por município'!W14</f>
        <v>620</v>
      </c>
      <c r="BE14" s="14">
        <f>'Por município'!X14</f>
        <v>1316</v>
      </c>
      <c r="BF14" s="43">
        <f>'Por município'!Y14</f>
        <v>3.8237442922374427</v>
      </c>
      <c r="BG14" s="173">
        <f>'Por município'!Z14</f>
        <v>0.15572291957229201</v>
      </c>
      <c r="BH14" s="168">
        <f>'Por município'!AA14</f>
        <v>0.93433751743375204</v>
      </c>
      <c r="BI14" s="19"/>
      <c r="BJ14" s="33" t="s">
        <v>98</v>
      </c>
      <c r="BK14" s="44">
        <f>'Por município'!AD14</f>
        <v>0</v>
      </c>
      <c r="BL14" s="173">
        <f>'Por município'!AE14</f>
        <v>0</v>
      </c>
      <c r="BM14" s="168">
        <f>'Por município'!AF14</f>
        <v>0</v>
      </c>
      <c r="BN14" s="19"/>
      <c r="BO14" s="33" t="s">
        <v>98</v>
      </c>
      <c r="BP14" s="44">
        <f>'Por município'!AI14</f>
        <v>2</v>
      </c>
      <c r="BQ14" s="173">
        <f>'Por município'!AJ14</f>
        <v>0.19716407832545579</v>
      </c>
      <c r="BR14" s="168">
        <f>'Por município'!AK14</f>
        <v>3.9432815665091159</v>
      </c>
      <c r="BS14" s="19"/>
      <c r="BT14" s="33" t="s">
        <v>98</v>
      </c>
      <c r="BU14" s="44">
        <f>'Por município'!AN14</f>
        <v>7</v>
      </c>
      <c r="BV14" s="173">
        <f>'Por município'!AO14</f>
        <v>0.12263018958483322</v>
      </c>
      <c r="BW14" s="168">
        <f>'Por município'!AP14</f>
        <v>2.8204943604511641</v>
      </c>
      <c r="BX14" s="19"/>
      <c r="BY14" s="33" t="s">
        <v>98</v>
      </c>
      <c r="BZ14" s="44">
        <f>'Por município'!AS14</f>
        <v>39</v>
      </c>
      <c r="CA14" s="173">
        <f>'Por município'!AT14</f>
        <v>0.15513718224668283</v>
      </c>
      <c r="CB14" s="168">
        <f>'Por município'!AU14</f>
        <v>3.8784295561670707</v>
      </c>
      <c r="CC14" s="19"/>
      <c r="CD14" s="33" t="s">
        <v>98</v>
      </c>
      <c r="CE14" s="44">
        <f>'Por município'!AX14</f>
        <v>7</v>
      </c>
      <c r="CF14" s="173">
        <f>'Por município'!AY14</f>
        <v>0.13488187937178303</v>
      </c>
      <c r="CG14" s="168">
        <f>'Por município'!AZ14</f>
        <v>2.2929919493203115</v>
      </c>
      <c r="CH14" s="19"/>
      <c r="CI14" s="33" t="s">
        <v>98</v>
      </c>
      <c r="CJ14" s="44">
        <f>'Por município'!BC14</f>
        <v>11</v>
      </c>
      <c r="CK14" s="173">
        <f>'Por município'!BD14</f>
        <v>0.88582460011031439</v>
      </c>
      <c r="CL14" s="168">
        <f>'Por município'!BE14</f>
        <v>28.34638720353006</v>
      </c>
      <c r="CM14" s="214"/>
      <c r="CN14" s="215"/>
    </row>
    <row r="15" spans="1:92" x14ac:dyDescent="0.25">
      <c r="A15" s="99">
        <v>12</v>
      </c>
      <c r="B15" s="19" t="s">
        <v>20</v>
      </c>
      <c r="C15" s="16">
        <f>'Por Zona'!C9</f>
        <v>29</v>
      </c>
      <c r="D15" s="52">
        <f>'Por Zona'!D9</f>
        <v>108</v>
      </c>
      <c r="E15" s="52">
        <f>'Por Zona'!E9</f>
        <v>106</v>
      </c>
      <c r="F15" s="52">
        <f>'Por Zona'!F9</f>
        <v>91</v>
      </c>
      <c r="G15" s="52">
        <f>'Por Zona'!G9</f>
        <v>86</v>
      </c>
      <c r="H15" s="52">
        <f>'Por Zona'!H9</f>
        <v>741</v>
      </c>
      <c r="I15" s="52">
        <f>'Por Zona'!I9</f>
        <v>373</v>
      </c>
      <c r="J15" s="163">
        <f>'Por Zona'!J9</f>
        <v>940</v>
      </c>
      <c r="K15" s="163">
        <f>'Por Zona'!K9</f>
        <v>565</v>
      </c>
      <c r="L15" s="53">
        <f>'Por Zona'!L9</f>
        <v>404</v>
      </c>
      <c r="M15" s="158">
        <f>'Por Zona'!M9</f>
        <v>1.1905079322756966</v>
      </c>
      <c r="N15" s="158">
        <f>'Por Zona'!N9</f>
        <v>16.667111051859752</v>
      </c>
      <c r="O15" s="19" t="s">
        <v>20</v>
      </c>
      <c r="P15" s="52">
        <f>'Por Zona'!P9</f>
        <v>3</v>
      </c>
      <c r="Q15" s="52">
        <f>'Por Zona'!Q9</f>
        <v>3</v>
      </c>
      <c r="R15" s="52">
        <f>'Por Zona'!R9</f>
        <v>0</v>
      </c>
      <c r="S15" s="52">
        <f>'Por Zona'!S9</f>
        <v>1</v>
      </c>
      <c r="T15" s="53">
        <f>'Por Zona'!T9</f>
        <v>7</v>
      </c>
      <c r="U15" s="158">
        <f>'Por Zona'!U9</f>
        <v>0.98518518518518505</v>
      </c>
      <c r="V15" s="158">
        <f>'Por Zona'!V9</f>
        <v>10.837037037037035</v>
      </c>
      <c r="W15" s="19" t="s">
        <v>20</v>
      </c>
      <c r="X15" s="54">
        <f>'Por Zona'!X9</f>
        <v>1</v>
      </c>
      <c r="Y15" s="158">
        <f>'Por Zona'!Y9</f>
        <v>0.3904109589041096</v>
      </c>
      <c r="Z15" s="158">
        <f>'Por Zona'!Z9</f>
        <v>30.06164383561644</v>
      </c>
      <c r="AA15" s="19" t="s">
        <v>20</v>
      </c>
      <c r="AB15" s="54">
        <f>'Por Zona'!AB9</f>
        <v>43</v>
      </c>
      <c r="AC15" s="158">
        <f>'Por Zona'!AC9</f>
        <v>1.7020833333333334</v>
      </c>
      <c r="AD15" s="158">
        <f>'Por Zona'!AD9</f>
        <v>44.25416666666667</v>
      </c>
      <c r="AE15" s="19" t="s">
        <v>20</v>
      </c>
      <c r="AF15" s="54">
        <f>'Por Zona'!AF9</f>
        <v>52</v>
      </c>
      <c r="AG15" s="158">
        <f>'Por Zona'!AG9</f>
        <v>1.4984833164812943</v>
      </c>
      <c r="AH15" s="158">
        <f>'Por Zona'!AH9</f>
        <v>35.963599595551059</v>
      </c>
      <c r="AI15" s="19" t="s">
        <v>20</v>
      </c>
      <c r="AJ15" s="33" t="s">
        <v>99</v>
      </c>
      <c r="AK15" s="41">
        <f>'Por município'!D15</f>
        <v>68672</v>
      </c>
      <c r="AL15" s="173">
        <f>'Por município'!E15</f>
        <v>3.8781697378493303</v>
      </c>
      <c r="AM15" s="169">
        <f>'Por município'!F15</f>
        <v>19.390848689246653</v>
      </c>
      <c r="AN15" s="19" t="s">
        <v>20</v>
      </c>
      <c r="AO15" s="33" t="s">
        <v>99</v>
      </c>
      <c r="AP15" s="42">
        <f>'Por município'!I15</f>
        <v>3.8657883820631755</v>
      </c>
      <c r="AQ15" s="173">
        <f>'Por município'!J15</f>
        <v>-0.47247984867780451</v>
      </c>
      <c r="AR15" s="168">
        <f>'Por município'!K15</f>
        <v>-9.095237087047737</v>
      </c>
      <c r="AS15" s="19" t="s">
        <v>20</v>
      </c>
      <c r="AT15" s="33" t="s">
        <v>99</v>
      </c>
      <c r="AU15" s="14">
        <f>'Por município'!N15</f>
        <v>7547</v>
      </c>
      <c r="AV15" s="14">
        <f>'Por município'!O15</f>
        <v>35525</v>
      </c>
      <c r="AW15" s="14">
        <f>'Por município'!P15</f>
        <v>2712</v>
      </c>
      <c r="AX15" s="43">
        <f>'Por município'!Q15</f>
        <v>41.811872146118723</v>
      </c>
      <c r="AY15" s="173">
        <f>'Por município'!R15</f>
        <v>5.1555178490858573</v>
      </c>
      <c r="AZ15" s="168">
        <f>'Por município'!S15</f>
        <v>41.244142792686858</v>
      </c>
      <c r="BA15" s="19" t="s">
        <v>20</v>
      </c>
      <c r="BB15" s="33" t="s">
        <v>99</v>
      </c>
      <c r="BC15" s="14">
        <f>'Por município'!V15</f>
        <v>47504</v>
      </c>
      <c r="BD15" s="14">
        <f>'Por município'!W15</f>
        <v>20302</v>
      </c>
      <c r="BE15" s="14">
        <f>'Por município'!X15</f>
        <v>49194</v>
      </c>
      <c r="BF15" s="43">
        <f>'Por município'!Y15</f>
        <v>106.84931506849314</v>
      </c>
      <c r="BG15" s="173">
        <f>'Por município'!Z15</f>
        <v>4.3514644351464451</v>
      </c>
      <c r="BH15" s="168">
        <f>'Por município'!AA15</f>
        <v>26.108786610878671</v>
      </c>
      <c r="BI15" s="19" t="s">
        <v>20</v>
      </c>
      <c r="BJ15" s="33" t="s">
        <v>99</v>
      </c>
      <c r="BK15" s="44">
        <f>'Por município'!AD15</f>
        <v>0</v>
      </c>
      <c r="BL15" s="173">
        <f>'Por município'!AE15</f>
        <v>0</v>
      </c>
      <c r="BM15" s="168">
        <f>'Por município'!AF15</f>
        <v>0</v>
      </c>
      <c r="BN15" s="19" t="s">
        <v>20</v>
      </c>
      <c r="BO15" s="33" t="s">
        <v>99</v>
      </c>
      <c r="BP15" s="44">
        <f>'Por município'!AI15</f>
        <v>43</v>
      </c>
      <c r="BQ15" s="173">
        <f>'Por município'!AJ15</f>
        <v>4.2390276839972989</v>
      </c>
      <c r="BR15" s="168">
        <f>'Por município'!AK15</f>
        <v>84.780553679945982</v>
      </c>
      <c r="BS15" s="19" t="s">
        <v>20</v>
      </c>
      <c r="BT15" s="33" t="s">
        <v>99</v>
      </c>
      <c r="BU15" s="44">
        <f>'Por município'!AN15</f>
        <v>225</v>
      </c>
      <c r="BV15" s="173">
        <f>'Por município'!AO15</f>
        <v>3.9416846652267816</v>
      </c>
      <c r="BW15" s="168">
        <f>'Por município'!AP15</f>
        <v>90.658747300215978</v>
      </c>
      <c r="BX15" s="19" t="s">
        <v>20</v>
      </c>
      <c r="BY15" s="33" t="s">
        <v>99</v>
      </c>
      <c r="BZ15" s="44">
        <f>'Por município'!AS15</f>
        <v>991</v>
      </c>
      <c r="CA15" s="173">
        <f>'Por município'!AT15</f>
        <v>3.9420755796528892</v>
      </c>
      <c r="CB15" s="168">
        <f>'Por município'!AU15</f>
        <v>98.551889491322228</v>
      </c>
      <c r="CC15" s="19" t="s">
        <v>20</v>
      </c>
      <c r="CD15" s="33" t="s">
        <v>99</v>
      </c>
      <c r="CE15" s="44">
        <f>'Por município'!AX15</f>
        <v>200</v>
      </c>
      <c r="CF15" s="173">
        <f>'Por município'!AY15</f>
        <v>3.8537679820509436</v>
      </c>
      <c r="CG15" s="168">
        <f>'Por município'!AZ15</f>
        <v>65.514055694866045</v>
      </c>
      <c r="CH15" s="19" t="s">
        <v>20</v>
      </c>
      <c r="CI15" s="33" t="s">
        <v>99</v>
      </c>
      <c r="CJ15" s="44">
        <f>'Por município'!BC15</f>
        <v>17</v>
      </c>
      <c r="CK15" s="173">
        <f>'Por município'!BD15</f>
        <v>1.3690016547159405</v>
      </c>
      <c r="CL15" s="168">
        <f>'Por município'!BE15</f>
        <v>43.808052950910096</v>
      </c>
      <c r="CM15" s="212">
        <f>M15+U15+Y15+AC15+AG15+AL15+AQ15+AY15+BG15+BL15+BQ15+BV15+CA15+CF15+CK15</f>
        <v>36.024900465227297</v>
      </c>
      <c r="CN15" s="213">
        <f>N15+V15+Z15+AD15+AH15+AM15+AR15+AZ15+BH15+BM15+BR15+BW15+CB15+CG15+CL15</f>
        <v>598.74539830975573</v>
      </c>
    </row>
    <row r="16" spans="1:92" x14ac:dyDescent="0.25">
      <c r="A16" s="99">
        <v>13</v>
      </c>
      <c r="B16" s="19" t="s">
        <v>21</v>
      </c>
      <c r="C16" s="16">
        <f>'Por Zona'!C10</f>
        <v>82</v>
      </c>
      <c r="D16" s="52">
        <f>'Por Zona'!D10</f>
        <v>69</v>
      </c>
      <c r="E16" s="52">
        <f>'Por Zona'!E10</f>
        <v>65</v>
      </c>
      <c r="F16" s="52">
        <f>'Por Zona'!F10</f>
        <v>80</v>
      </c>
      <c r="G16" s="52">
        <f>'Por Zona'!G10</f>
        <v>76</v>
      </c>
      <c r="H16" s="52">
        <f>'Por Zona'!H10</f>
        <v>558</v>
      </c>
      <c r="I16" s="52">
        <f>'Por Zona'!I10</f>
        <v>292</v>
      </c>
      <c r="J16" s="163">
        <f>'Por Zona'!J10</f>
        <v>707</v>
      </c>
      <c r="K16" s="163">
        <f>'Por Zona'!K10</f>
        <v>433</v>
      </c>
      <c r="L16" s="53">
        <f>'Por Zona'!L10</f>
        <v>356</v>
      </c>
      <c r="M16" s="158">
        <f>'Por Zona'!M10</f>
        <v>0.89541394480735892</v>
      </c>
      <c r="N16" s="158">
        <f>'Por Zona'!N10</f>
        <v>12.535795227303025</v>
      </c>
      <c r="O16" s="19" t="s">
        <v>21</v>
      </c>
      <c r="P16" s="52">
        <f>'Por Zona'!P10</f>
        <v>3</v>
      </c>
      <c r="Q16" s="52">
        <f>'Por Zona'!Q10</f>
        <v>2</v>
      </c>
      <c r="R16" s="52">
        <f>'Por Zona'!R10</f>
        <v>3</v>
      </c>
      <c r="S16" s="52">
        <f>'Por Zona'!S10</f>
        <v>0</v>
      </c>
      <c r="T16" s="53">
        <f>'Por Zona'!T10</f>
        <v>8</v>
      </c>
      <c r="U16" s="158">
        <f>'Por Zona'!U10</f>
        <v>1.125925925925926</v>
      </c>
      <c r="V16" s="158">
        <f>'Por Zona'!V10</f>
        <v>12.385185185185186</v>
      </c>
      <c r="W16" s="19" t="s">
        <v>21</v>
      </c>
      <c r="X16" s="54">
        <f>'Por Zona'!X10</f>
        <v>2</v>
      </c>
      <c r="Y16" s="158">
        <f>'Por Zona'!Y10</f>
        <v>0.78082191780821919</v>
      </c>
      <c r="Z16" s="158">
        <f>'Por Zona'!Z10</f>
        <v>60.12328767123288</v>
      </c>
      <c r="AA16" s="19" t="s">
        <v>21</v>
      </c>
      <c r="AB16" s="54">
        <f>'Por Zona'!AB10</f>
        <v>21</v>
      </c>
      <c r="AC16" s="158">
        <f>'Por Zona'!AC10</f>
        <v>0.83125000000000004</v>
      </c>
      <c r="AD16" s="158">
        <f>'Por Zona'!AD10</f>
        <v>21.612500000000001</v>
      </c>
      <c r="AE16" s="19" t="s">
        <v>21</v>
      </c>
      <c r="AF16" s="54">
        <f>'Por Zona'!AF10</f>
        <v>20</v>
      </c>
      <c r="AG16" s="158">
        <f>'Por Zona'!AG10</f>
        <v>0.57633973710819009</v>
      </c>
      <c r="AH16" s="158">
        <f>'Por Zona'!AH10</f>
        <v>13.832153690596563</v>
      </c>
      <c r="AI16" s="19" t="s">
        <v>21</v>
      </c>
      <c r="AJ16" s="33" t="s">
        <v>100</v>
      </c>
      <c r="AK16" s="41">
        <f>'Por município'!D16</f>
        <v>6266</v>
      </c>
      <c r="AL16" s="173">
        <f>'Por município'!E16</f>
        <v>0.35386491695835132</v>
      </c>
      <c r="AM16" s="169">
        <f>'Por município'!F16</f>
        <v>1.7693245847917565</v>
      </c>
      <c r="AN16" s="19" t="s">
        <v>21</v>
      </c>
      <c r="AO16" s="33" t="s">
        <v>100</v>
      </c>
      <c r="AP16" s="42">
        <f>'Por município'!I16</f>
        <v>6.2105043213157849</v>
      </c>
      <c r="AQ16" s="173">
        <f>'Por município'!J16</f>
        <v>-0.75905296719373794</v>
      </c>
      <c r="AR16" s="168">
        <f>'Por município'!K16</f>
        <v>-14.611769618479455</v>
      </c>
      <c r="AS16" s="19" t="s">
        <v>21</v>
      </c>
      <c r="AT16" s="33" t="s">
        <v>100</v>
      </c>
      <c r="AU16" s="14">
        <f>'Por município'!N16</f>
        <v>254</v>
      </c>
      <c r="AV16" s="14">
        <f>'Por município'!O16</f>
        <v>2511</v>
      </c>
      <c r="AW16" s="14">
        <f>'Por município'!P16</f>
        <v>887</v>
      </c>
      <c r="AX16" s="43">
        <f>'Por município'!Q16</f>
        <v>3.3351598173515984</v>
      </c>
      <c r="AY16" s="173">
        <f>'Por município'!R16</f>
        <v>0.41123429986155757</v>
      </c>
      <c r="AZ16" s="168">
        <f>'Por município'!S16</f>
        <v>3.2898743988924606</v>
      </c>
      <c r="BA16" s="19" t="s">
        <v>21</v>
      </c>
      <c r="BB16" s="33" t="s">
        <v>100</v>
      </c>
      <c r="BC16" s="14">
        <f>'Por município'!V16</f>
        <v>4468</v>
      </c>
      <c r="BD16" s="14">
        <f>'Por município'!W16</f>
        <v>622</v>
      </c>
      <c r="BE16" s="14">
        <f>'Por município'!X16</f>
        <v>3982</v>
      </c>
      <c r="BF16" s="43">
        <f>'Por município'!Y16</f>
        <v>8.2849315068493148</v>
      </c>
      <c r="BG16" s="173">
        <f>'Por município'!Z16</f>
        <v>0.3374058577405859</v>
      </c>
      <c r="BH16" s="168">
        <f>'Por município'!AA16</f>
        <v>2.0244351464435155</v>
      </c>
      <c r="BI16" s="19" t="s">
        <v>21</v>
      </c>
      <c r="BJ16" s="33" t="s">
        <v>100</v>
      </c>
      <c r="BK16" s="44">
        <f>'Por município'!AD16</f>
        <v>2</v>
      </c>
      <c r="BL16" s="173">
        <f>'Por município'!AE16</f>
        <v>1.9210526315789473</v>
      </c>
      <c r="BM16" s="168">
        <f>'Por município'!AF16</f>
        <v>55.710526315789473</v>
      </c>
      <c r="BN16" s="19" t="s">
        <v>21</v>
      </c>
      <c r="BO16" s="33" t="s">
        <v>100</v>
      </c>
      <c r="BP16" s="44">
        <f>'Por município'!AI16</f>
        <v>9</v>
      </c>
      <c r="BQ16" s="173">
        <f>'Por município'!AJ16</f>
        <v>0.88723835246455096</v>
      </c>
      <c r="BR16" s="168">
        <f>'Por município'!AK16</f>
        <v>17.744767049291021</v>
      </c>
      <c r="BS16" s="19" t="s">
        <v>21</v>
      </c>
      <c r="BT16" s="33" t="s">
        <v>100</v>
      </c>
      <c r="BU16" s="44">
        <f>'Por município'!AN16</f>
        <v>36</v>
      </c>
      <c r="BV16" s="173">
        <f>'Por município'!AO16</f>
        <v>0.63066954643628514</v>
      </c>
      <c r="BW16" s="168">
        <f>'Por município'!AP16</f>
        <v>14.505399568034559</v>
      </c>
      <c r="BX16" s="19" t="s">
        <v>21</v>
      </c>
      <c r="BY16" s="33" t="s">
        <v>100</v>
      </c>
      <c r="BZ16" s="44">
        <f>'Por município'!AS16</f>
        <v>108</v>
      </c>
      <c r="CA16" s="173">
        <f>'Por município'!AT16</f>
        <v>0.42961065852927549</v>
      </c>
      <c r="CB16" s="168">
        <f>'Por município'!AU16</f>
        <v>10.740266463231887</v>
      </c>
      <c r="CC16" s="19" t="s">
        <v>21</v>
      </c>
      <c r="CD16" s="33" t="s">
        <v>100</v>
      </c>
      <c r="CE16" s="44">
        <f>'Por município'!AX16</f>
        <v>19</v>
      </c>
      <c r="CF16" s="173">
        <f>'Por município'!AY16</f>
        <v>0.36610795829483966</v>
      </c>
      <c r="CG16" s="168">
        <f>'Por município'!AZ16</f>
        <v>6.2238352910122741</v>
      </c>
      <c r="CH16" s="19" t="s">
        <v>21</v>
      </c>
      <c r="CI16" s="33" t="s">
        <v>100</v>
      </c>
      <c r="CJ16" s="44">
        <f>'Por município'!BC16</f>
        <v>11</v>
      </c>
      <c r="CK16" s="173">
        <f>'Por município'!BD16</f>
        <v>0.88582460011031439</v>
      </c>
      <c r="CL16" s="168">
        <f>'Por município'!BE16</f>
        <v>28.34638720353006</v>
      </c>
      <c r="CM16" s="212">
        <f>M16+U16+Y16+AC16+AG16+AL16+AQ16+AY16+BG16+BL16+BQ16+BV16+CA16+CF16+CK16+AL17+AQ17+AY17+BG17+BL17+BQ17+BV17+CA17+CF17+CK17</f>
        <v>18.675972321660545</v>
      </c>
      <c r="CN16" s="213">
        <f>N16+V16+Z16+AD16+AH16+AM16+AR16+AZ16+BH16+BM16+BR16+BW16+CB16+CG16+CL16+AM17+AR17+AZ17+BH17+BM17+BR17+BW17+CB17+CG17+CL17</f>
        <v>395.10049764253279</v>
      </c>
    </row>
    <row r="17" spans="1:92" x14ac:dyDescent="0.25">
      <c r="A17" s="99">
        <v>14</v>
      </c>
      <c r="B17" s="19"/>
      <c r="C17" s="16"/>
      <c r="D17" s="20"/>
      <c r="E17" s="20"/>
      <c r="F17" s="20"/>
      <c r="G17" s="20"/>
      <c r="H17" s="20"/>
      <c r="I17" s="20"/>
      <c r="J17" s="164"/>
      <c r="K17" s="164"/>
      <c r="L17" s="50"/>
      <c r="M17" s="158"/>
      <c r="N17" s="158"/>
      <c r="O17" s="19"/>
      <c r="P17" s="20"/>
      <c r="Q17" s="20"/>
      <c r="R17" s="20"/>
      <c r="S17" s="20"/>
      <c r="T17" s="50"/>
      <c r="U17" s="158"/>
      <c r="V17" s="158"/>
      <c r="W17" s="19"/>
      <c r="X17" s="51"/>
      <c r="Y17" s="158"/>
      <c r="Z17" s="158"/>
      <c r="AA17" s="19"/>
      <c r="AB17" s="51"/>
      <c r="AC17" s="158"/>
      <c r="AD17" s="158"/>
      <c r="AE17" s="19"/>
      <c r="AF17" s="51"/>
      <c r="AG17" s="158"/>
      <c r="AH17" s="158"/>
      <c r="AI17" s="19"/>
      <c r="AJ17" s="33" t="s">
        <v>101</v>
      </c>
      <c r="AK17" s="41">
        <f>'Por município'!D17</f>
        <v>16693</v>
      </c>
      <c r="AL17" s="173">
        <f>'Por município'!E17</f>
        <v>0.94271737293101798</v>
      </c>
      <c r="AM17" s="169">
        <f>'Por município'!F17</f>
        <v>4.71358686465509</v>
      </c>
      <c r="AN17" s="19"/>
      <c r="AO17" s="33" t="s">
        <v>101</v>
      </c>
      <c r="AP17" s="42">
        <f>'Por município'!I17</f>
        <v>2.6838841217479925</v>
      </c>
      <c r="AQ17" s="173">
        <f>'Por município'!J17</f>
        <v>-0.32802653388788894</v>
      </c>
      <c r="AR17" s="168">
        <f>'Por município'!K17</f>
        <v>-6.3145107773418623</v>
      </c>
      <c r="AS17" s="19"/>
      <c r="AT17" s="33" t="s">
        <v>101</v>
      </c>
      <c r="AU17" s="14">
        <f>'Por município'!N17</f>
        <v>4299</v>
      </c>
      <c r="AV17" s="14">
        <f>'Por município'!O17</f>
        <v>9370</v>
      </c>
      <c r="AW17" s="14">
        <f>'Por município'!P17</f>
        <v>766</v>
      </c>
      <c r="AX17" s="43">
        <f>'Por município'!Q17</f>
        <v>13.182648401826484</v>
      </c>
      <c r="AY17" s="173">
        <f>'Por município'!R17</f>
        <v>1.6254564946608934</v>
      </c>
      <c r="AZ17" s="168">
        <f>'Por município'!S17</f>
        <v>13.003651957287147</v>
      </c>
      <c r="BA17" s="19"/>
      <c r="BB17" s="33" t="s">
        <v>101</v>
      </c>
      <c r="BC17" s="14">
        <f>'Por município'!V17</f>
        <v>12335</v>
      </c>
      <c r="BD17" s="14">
        <f>'Por município'!W17</f>
        <v>6282</v>
      </c>
      <c r="BE17" s="14">
        <f>'Por município'!X17</f>
        <v>10298</v>
      </c>
      <c r="BF17" s="43">
        <f>'Por município'!Y17</f>
        <v>26.406392694063925</v>
      </c>
      <c r="BG17" s="173">
        <f>'Por município'!Z17</f>
        <v>1.075406787540679</v>
      </c>
      <c r="BH17" s="168">
        <f>'Por município'!AA17</f>
        <v>6.4524407252440739</v>
      </c>
      <c r="BI17" s="19"/>
      <c r="BJ17" s="33" t="s">
        <v>101</v>
      </c>
      <c r="BK17" s="44">
        <f>'Por município'!AD17</f>
        <v>0</v>
      </c>
      <c r="BL17" s="173">
        <f>'Por município'!AE17</f>
        <v>0</v>
      </c>
      <c r="BM17" s="168">
        <f>'Por município'!AF17</f>
        <v>0</v>
      </c>
      <c r="BN17" s="19"/>
      <c r="BO17" s="33" t="s">
        <v>101</v>
      </c>
      <c r="BP17" s="44">
        <f>'Por município'!AI17</f>
        <v>14</v>
      </c>
      <c r="BQ17" s="173">
        <f>'Por município'!AJ17</f>
        <v>1.3801485482781906</v>
      </c>
      <c r="BR17" s="168">
        <f>'Por município'!AK17</f>
        <v>27.602970965563813</v>
      </c>
      <c r="BS17" s="19"/>
      <c r="BT17" s="33" t="s">
        <v>101</v>
      </c>
      <c r="BU17" s="44">
        <f>'Por município'!AN17</f>
        <v>74</v>
      </c>
      <c r="BV17" s="173">
        <f>'Por município'!AO17</f>
        <v>1.2963762898968083</v>
      </c>
      <c r="BW17" s="168">
        <f>'Por município'!AP17</f>
        <v>29.81665466762659</v>
      </c>
      <c r="BX17" s="19"/>
      <c r="BY17" s="33" t="s">
        <v>101</v>
      </c>
      <c r="BZ17" s="44">
        <f>'Por município'!AS17</f>
        <v>287</v>
      </c>
      <c r="CA17" s="173">
        <f>'Por município'!AT17</f>
        <v>1.1416505462768711</v>
      </c>
      <c r="CB17" s="168">
        <f>'Por município'!AU17</f>
        <v>28.541263656921778</v>
      </c>
      <c r="CC17" s="19"/>
      <c r="CD17" s="33" t="s">
        <v>101</v>
      </c>
      <c r="CE17" s="44">
        <f>'Por município'!AX17</f>
        <v>51</v>
      </c>
      <c r="CF17" s="173">
        <f>'Por município'!AY17</f>
        <v>0.98271083542299065</v>
      </c>
      <c r="CG17" s="168">
        <f>'Por município'!AZ17</f>
        <v>16.706084202190841</v>
      </c>
      <c r="CH17" s="19"/>
      <c r="CI17" s="33" t="s">
        <v>101</v>
      </c>
      <c r="CJ17" s="44">
        <f>'Por município'!BC17</f>
        <v>11</v>
      </c>
      <c r="CK17" s="173">
        <f>'Por município'!BD17</f>
        <v>0.88582460011031439</v>
      </c>
      <c r="CL17" s="168">
        <f>'Por município'!BE17</f>
        <v>28.34638720353006</v>
      </c>
      <c r="CM17" s="214"/>
      <c r="CN17" s="215"/>
    </row>
    <row r="18" spans="1:92" x14ac:dyDescent="0.25">
      <c r="A18" s="99">
        <v>15</v>
      </c>
      <c r="B18" s="21" t="s">
        <v>22</v>
      </c>
      <c r="C18" s="16">
        <f>'Por Zona'!C11</f>
        <v>76</v>
      </c>
      <c r="D18" s="52">
        <f>'Por Zona'!D11</f>
        <v>138</v>
      </c>
      <c r="E18" s="52">
        <f>'Por Zona'!E11</f>
        <v>129</v>
      </c>
      <c r="F18" s="52">
        <f>'Por Zona'!F11</f>
        <v>105</v>
      </c>
      <c r="G18" s="52">
        <f>'Por Zona'!G11</f>
        <v>67</v>
      </c>
      <c r="H18" s="52">
        <f>'Por Zona'!H11</f>
        <v>711</v>
      </c>
      <c r="I18" s="52">
        <f>'Por Zona'!I11</f>
        <v>372</v>
      </c>
      <c r="J18" s="163">
        <f>'Por Zona'!J11</f>
        <v>954</v>
      </c>
      <c r="K18" s="163">
        <f>'Por Zona'!K11</f>
        <v>568</v>
      </c>
      <c r="L18" s="53">
        <f>'Por Zona'!L11</f>
        <v>462</v>
      </c>
      <c r="M18" s="158">
        <f>'Por Zona'!M11</f>
        <v>1.2082389014798027</v>
      </c>
      <c r="N18" s="158">
        <f>'Por Zona'!N11</f>
        <v>16.915344620717239</v>
      </c>
      <c r="O18" s="19" t="s">
        <v>22</v>
      </c>
      <c r="P18" s="52">
        <f>'Por Zona'!P11</f>
        <v>2</v>
      </c>
      <c r="Q18" s="52">
        <f>'Por Zona'!Q11</f>
        <v>2</v>
      </c>
      <c r="R18" s="52">
        <f>'Por Zona'!R11</f>
        <v>1</v>
      </c>
      <c r="S18" s="52">
        <f>'Por Zona'!S11</f>
        <v>1</v>
      </c>
      <c r="T18" s="53">
        <f>'Por Zona'!T11</f>
        <v>6</v>
      </c>
      <c r="U18" s="158">
        <f>'Por Zona'!U11</f>
        <v>0.84444444444444444</v>
      </c>
      <c r="V18" s="158">
        <f>'Por Zona'!V11</f>
        <v>9.2888888888888896</v>
      </c>
      <c r="W18" s="19" t="s">
        <v>22</v>
      </c>
      <c r="X18" s="54">
        <f>'Por Zona'!X11</f>
        <v>4</v>
      </c>
      <c r="Y18" s="158">
        <f>'Por Zona'!Y11</f>
        <v>1.5616438356164384</v>
      </c>
      <c r="Z18" s="158">
        <f>'Por Zona'!Z11</f>
        <v>120.24657534246576</v>
      </c>
      <c r="AA18" s="19" t="s">
        <v>22</v>
      </c>
      <c r="AB18" s="54">
        <f>'Por Zona'!AB11</f>
        <v>14</v>
      </c>
      <c r="AC18" s="158">
        <f>'Por Zona'!AC11</f>
        <v>0.5541666666666667</v>
      </c>
      <c r="AD18" s="158">
        <f>'Por Zona'!AD11</f>
        <v>14.408333333333335</v>
      </c>
      <c r="AE18" s="19" t="s">
        <v>22</v>
      </c>
      <c r="AF18" s="54">
        <f>'Por Zona'!AF11</f>
        <v>27</v>
      </c>
      <c r="AG18" s="158">
        <f>'Por Zona'!AG11</f>
        <v>0.77805864509605671</v>
      </c>
      <c r="AH18" s="158">
        <f>'Por Zona'!AH11</f>
        <v>18.673407482305361</v>
      </c>
      <c r="AI18" s="19" t="s">
        <v>22</v>
      </c>
      <c r="AJ18" s="33" t="s">
        <v>102</v>
      </c>
      <c r="AK18" s="41">
        <f>'Por município'!D18</f>
        <v>12704</v>
      </c>
      <c r="AL18" s="173">
        <f>'Por município'!E18</f>
        <v>0.71744332988172599</v>
      </c>
      <c r="AM18" s="169">
        <f>'Por município'!F18</f>
        <v>3.5872166494086297</v>
      </c>
      <c r="AN18" s="19" t="s">
        <v>22</v>
      </c>
      <c r="AO18" s="33" t="s">
        <v>102</v>
      </c>
      <c r="AP18" s="42">
        <f>'Por município'!I18</f>
        <v>3.5954076711922247</v>
      </c>
      <c r="AQ18" s="173">
        <f>'Por município'!J18</f>
        <v>-0.43943369489700079</v>
      </c>
      <c r="AR18" s="168">
        <f>'Por município'!K18</f>
        <v>-8.4590986267672648</v>
      </c>
      <c r="AS18" s="19" t="s">
        <v>22</v>
      </c>
      <c r="AT18" s="33" t="s">
        <v>102</v>
      </c>
      <c r="AU18" s="14">
        <f>'Por município'!N18</f>
        <v>1872</v>
      </c>
      <c r="AV18" s="14">
        <f>'Por município'!O18</f>
        <v>3048</v>
      </c>
      <c r="AW18" s="14">
        <f>'Por município'!P18</f>
        <v>418</v>
      </c>
      <c r="AX18" s="43">
        <f>'Por município'!Q18</f>
        <v>4.8748858447488592</v>
      </c>
      <c r="AY18" s="173">
        <f>'Por município'!R18</f>
        <v>0.60108671759611021</v>
      </c>
      <c r="AZ18" s="168">
        <f>'Por município'!S18</f>
        <v>4.8086937407688817</v>
      </c>
      <c r="BA18" s="19" t="s">
        <v>22</v>
      </c>
      <c r="BB18" s="33" t="s">
        <v>102</v>
      </c>
      <c r="BC18" s="14">
        <f>'Por município'!V18</f>
        <v>10183</v>
      </c>
      <c r="BD18" s="14">
        <f>'Por município'!W18</f>
        <v>3579</v>
      </c>
      <c r="BE18" s="14">
        <f>'Por município'!X18</f>
        <v>7616</v>
      </c>
      <c r="BF18" s="43">
        <f>'Por município'!Y18</f>
        <v>19.523287671232875</v>
      </c>
      <c r="BG18" s="173">
        <f>'Por município'!Z18</f>
        <v>0.79509065550906577</v>
      </c>
      <c r="BH18" s="168">
        <f>'Por município'!AA18</f>
        <v>4.7705439330543946</v>
      </c>
      <c r="BI18" s="19" t="s">
        <v>22</v>
      </c>
      <c r="BJ18" s="33" t="s">
        <v>102</v>
      </c>
      <c r="BK18" s="44">
        <f>'Por município'!AD18</f>
        <v>0</v>
      </c>
      <c r="BL18" s="173">
        <f>'Por município'!AE18</f>
        <v>0</v>
      </c>
      <c r="BM18" s="168">
        <f>'Por município'!AF18</f>
        <v>0</v>
      </c>
      <c r="BN18" s="19" t="s">
        <v>22</v>
      </c>
      <c r="BO18" s="33" t="s">
        <v>102</v>
      </c>
      <c r="BP18" s="44">
        <f>'Por município'!AI18</f>
        <v>9</v>
      </c>
      <c r="BQ18" s="173">
        <f>'Por município'!AJ18</f>
        <v>0.88723835246455096</v>
      </c>
      <c r="BR18" s="168">
        <f>'Por município'!AK18</f>
        <v>17.744767049291021</v>
      </c>
      <c r="BS18" s="19" t="s">
        <v>22</v>
      </c>
      <c r="BT18" s="33" t="s">
        <v>102</v>
      </c>
      <c r="BU18" s="44">
        <f>'Por município'!AN18</f>
        <v>45</v>
      </c>
      <c r="BV18" s="173">
        <f>'Por município'!AO18</f>
        <v>0.78833693304535635</v>
      </c>
      <c r="BW18" s="168">
        <f>'Por município'!AP18</f>
        <v>18.131749460043196</v>
      </c>
      <c r="BX18" s="19" t="s">
        <v>22</v>
      </c>
      <c r="BY18" s="33" t="s">
        <v>102</v>
      </c>
      <c r="BZ18" s="44">
        <f>'Por município'!AS18</f>
        <v>266</v>
      </c>
      <c r="CA18" s="173">
        <f>'Por município'!AT18</f>
        <v>1.0581151404517342</v>
      </c>
      <c r="CB18" s="168">
        <f>'Por município'!AU18</f>
        <v>26.452878511293353</v>
      </c>
      <c r="CC18" s="19" t="s">
        <v>22</v>
      </c>
      <c r="CD18" s="33" t="s">
        <v>102</v>
      </c>
      <c r="CE18" s="44">
        <f>'Por município'!AX18</f>
        <v>48</v>
      </c>
      <c r="CF18" s="173">
        <f>'Por município'!AY18</f>
        <v>0.92490431569222642</v>
      </c>
      <c r="CG18" s="168">
        <f>'Por município'!AZ18</f>
        <v>15.723373366767849</v>
      </c>
      <c r="CH18" s="19" t="s">
        <v>22</v>
      </c>
      <c r="CI18" s="33" t="s">
        <v>102</v>
      </c>
      <c r="CJ18" s="44">
        <f>'Por município'!BC18</f>
        <v>13</v>
      </c>
      <c r="CK18" s="173">
        <f>'Por município'!BD18</f>
        <v>1.0468836183121897</v>
      </c>
      <c r="CL18" s="168">
        <f>'Por município'!BE18</f>
        <v>33.50027578599007</v>
      </c>
      <c r="CM18" s="212">
        <f>M18+U18+Y18+AC18+AG18+AL18+AQ18+AY18+BG18+BL18+BQ18+BV18+CA18+CF18+CK18+AL19+AQ19+AY19+BG19+BL19+BQ19+BV19+CA19+CF19+CK19+AL20+AQ20+AY20+BG20+BL20+BQ20+BV20+CA20+CF20+CK20+AL21+AQ21+AY21+BG21+BL21+BQ21+BV21+CA21+CF21+CK21</f>
        <v>17.289028003323537</v>
      </c>
      <c r="CN18" s="213">
        <f>N18+V18+Z18+AD18+AH18+AM18+AR18+AZ18+BH18+BM18+BR18+BW18+CB18+CG18+CL18+AM19+AR19+AZ19+BH19+BM19+BR19+BW19+CB19+CG19+CL19+AM20+AR20+AZ20+BH20+BM20+BR20+BW20+CB20+CG20+CL20+AM21+AR21+AZ21+BH21+BM21+BR21+BW21+CB21+CG21+CL21</f>
        <v>423.78219068091732</v>
      </c>
    </row>
    <row r="19" spans="1:92" x14ac:dyDescent="0.25">
      <c r="A19" s="99">
        <v>16</v>
      </c>
      <c r="B19" s="19"/>
      <c r="C19" s="16"/>
      <c r="D19" s="20"/>
      <c r="E19" s="20"/>
      <c r="F19" s="20"/>
      <c r="G19" s="20"/>
      <c r="H19" s="20"/>
      <c r="I19" s="20"/>
      <c r="J19" s="164"/>
      <c r="K19" s="164"/>
      <c r="L19" s="50"/>
      <c r="M19" s="158"/>
      <c r="N19" s="158"/>
      <c r="O19" s="19"/>
      <c r="P19" s="20"/>
      <c r="Q19" s="20"/>
      <c r="R19" s="20"/>
      <c r="S19" s="20"/>
      <c r="T19" s="50"/>
      <c r="U19" s="158"/>
      <c r="V19" s="158"/>
      <c r="W19" s="19"/>
      <c r="X19" s="51"/>
      <c r="Y19" s="158"/>
      <c r="Z19" s="158"/>
      <c r="AA19" s="19"/>
      <c r="AB19" s="51"/>
      <c r="AC19" s="158"/>
      <c r="AD19" s="158"/>
      <c r="AE19" s="19"/>
      <c r="AF19" s="51"/>
      <c r="AG19" s="158"/>
      <c r="AH19" s="158"/>
      <c r="AI19" s="19"/>
      <c r="AJ19" s="33" t="s">
        <v>103</v>
      </c>
      <c r="AK19" s="41">
        <f>'Por município'!D19</f>
        <v>7518</v>
      </c>
      <c r="AL19" s="173">
        <f>'Por município'!E19</f>
        <v>0.42457013177352143</v>
      </c>
      <c r="AM19" s="169">
        <f>'Por município'!F19</f>
        <v>2.1228506588676073</v>
      </c>
      <c r="AN19" s="19"/>
      <c r="AO19" s="33" t="s">
        <v>103</v>
      </c>
      <c r="AP19" s="42">
        <f>'Por município'!I19</f>
        <v>7.7496446426309111</v>
      </c>
      <c r="AQ19" s="173">
        <f>'Por município'!J19</f>
        <v>-0.94716796838807749</v>
      </c>
      <c r="AR19" s="168">
        <f>'Por município'!K19</f>
        <v>-18.232983391470491</v>
      </c>
      <c r="AS19" s="19"/>
      <c r="AT19" s="33" t="s">
        <v>103</v>
      </c>
      <c r="AU19" s="14">
        <f>'Por município'!N19</f>
        <v>430</v>
      </c>
      <c r="AV19" s="14">
        <f>'Por município'!O19</f>
        <v>6256</v>
      </c>
      <c r="AW19" s="14">
        <f>'Por município'!P19</f>
        <v>201</v>
      </c>
      <c r="AX19" s="43">
        <f>'Por município'!Q19</f>
        <v>6.2894977168949771</v>
      </c>
      <c r="AY19" s="173">
        <f>'Por município'!R19</f>
        <v>0.77551221882435561</v>
      </c>
      <c r="AZ19" s="168">
        <f>'Por município'!S19</f>
        <v>6.2040977505948449</v>
      </c>
      <c r="BA19" s="19"/>
      <c r="BB19" s="33" t="s">
        <v>103</v>
      </c>
      <c r="BC19" s="14">
        <f>'Por município'!V19</f>
        <v>6536</v>
      </c>
      <c r="BD19" s="14">
        <f>'Por município'!W19</f>
        <v>3009</v>
      </c>
      <c r="BE19" s="14">
        <f>'Por município'!X19</f>
        <v>4134</v>
      </c>
      <c r="BF19" s="43">
        <f>'Por município'!Y19</f>
        <v>12.492237442922374</v>
      </c>
      <c r="BG19" s="173">
        <f>'Por município'!Z19</f>
        <v>0.50874941887494207</v>
      </c>
      <c r="BH19" s="168">
        <f>'Por município'!AA19</f>
        <v>3.0524965132496522</v>
      </c>
      <c r="BI19" s="19"/>
      <c r="BJ19" s="33" t="s">
        <v>103</v>
      </c>
      <c r="BK19" s="44">
        <f>'Por município'!AD19</f>
        <v>0</v>
      </c>
      <c r="BL19" s="173">
        <f>'Por município'!AE19</f>
        <v>0</v>
      </c>
      <c r="BM19" s="168">
        <f>'Por município'!AF19</f>
        <v>0</v>
      </c>
      <c r="BN19" s="19"/>
      <c r="BO19" s="33" t="s">
        <v>103</v>
      </c>
      <c r="BP19" s="44">
        <f>'Por município'!AI19</f>
        <v>3</v>
      </c>
      <c r="BQ19" s="173">
        <f>'Por município'!AJ19</f>
        <v>0.29574611748818369</v>
      </c>
      <c r="BR19" s="168">
        <f>'Por município'!AK19</f>
        <v>5.9149223497636738</v>
      </c>
      <c r="BS19" s="19"/>
      <c r="BT19" s="33" t="s">
        <v>103</v>
      </c>
      <c r="BU19" s="44">
        <f>'Por município'!AN19</f>
        <v>24</v>
      </c>
      <c r="BV19" s="173">
        <f>'Por município'!AO19</f>
        <v>0.42044636429085669</v>
      </c>
      <c r="BW19" s="168">
        <f>'Por município'!AP19</f>
        <v>9.6702663786897034</v>
      </c>
      <c r="BX19" s="19"/>
      <c r="BY19" s="33" t="s">
        <v>103</v>
      </c>
      <c r="BZ19" s="44">
        <f>'Por município'!AS19</f>
        <v>132</v>
      </c>
      <c r="CA19" s="173">
        <f>'Por município'!AT19</f>
        <v>0.52507969375800345</v>
      </c>
      <c r="CB19" s="168">
        <f>'Por município'!AU19</f>
        <v>13.126992343950086</v>
      </c>
      <c r="CC19" s="19"/>
      <c r="CD19" s="33" t="s">
        <v>103</v>
      </c>
      <c r="CE19" s="44">
        <f>'Por município'!AX19</f>
        <v>27</v>
      </c>
      <c r="CF19" s="173">
        <f>'Por município'!AY19</f>
        <v>0.52025867757687738</v>
      </c>
      <c r="CG19" s="168">
        <f>'Por município'!AZ19</f>
        <v>8.8443975188069146</v>
      </c>
      <c r="CH19" s="19"/>
      <c r="CI19" s="33" t="s">
        <v>103</v>
      </c>
      <c r="CJ19" s="44">
        <f>'Por município'!BC19</f>
        <v>11</v>
      </c>
      <c r="CK19" s="173">
        <f>'Por município'!BD19</f>
        <v>0.88582460011031439</v>
      </c>
      <c r="CL19" s="168">
        <f>'Por município'!BE19</f>
        <v>28.34638720353006</v>
      </c>
      <c r="CM19" s="214"/>
      <c r="CN19" s="215"/>
    </row>
    <row r="20" spans="1:92" x14ac:dyDescent="0.25">
      <c r="A20" s="99">
        <v>17</v>
      </c>
      <c r="B20" s="19"/>
      <c r="C20" s="16"/>
      <c r="D20" s="20"/>
      <c r="E20" s="20"/>
      <c r="F20" s="20"/>
      <c r="G20" s="20"/>
      <c r="H20" s="20"/>
      <c r="I20" s="20"/>
      <c r="J20" s="164"/>
      <c r="K20" s="164"/>
      <c r="L20" s="50"/>
      <c r="M20" s="158"/>
      <c r="N20" s="158"/>
      <c r="O20" s="19"/>
      <c r="P20" s="20"/>
      <c r="Q20" s="20"/>
      <c r="R20" s="20"/>
      <c r="S20" s="20"/>
      <c r="T20" s="50"/>
      <c r="U20" s="158"/>
      <c r="V20" s="158"/>
      <c r="W20" s="19"/>
      <c r="X20" s="51"/>
      <c r="Y20" s="158"/>
      <c r="Z20" s="158"/>
      <c r="AA20" s="19"/>
      <c r="AB20" s="51"/>
      <c r="AC20" s="158"/>
      <c r="AD20" s="158"/>
      <c r="AE20" s="19"/>
      <c r="AF20" s="51"/>
      <c r="AG20" s="158"/>
      <c r="AH20" s="158"/>
      <c r="AI20" s="19"/>
      <c r="AJ20" s="33" t="s">
        <v>104</v>
      </c>
      <c r="AK20" s="41">
        <f>'Por município'!D20</f>
        <v>1064</v>
      </c>
      <c r="AL20" s="173">
        <f>'Por município'!E20</f>
        <v>6.0088137830144564E-2</v>
      </c>
      <c r="AM20" s="169">
        <f>'Por município'!F20</f>
        <v>0.30044068915072281</v>
      </c>
      <c r="AN20" s="19"/>
      <c r="AO20" s="33" t="s">
        <v>104</v>
      </c>
      <c r="AP20" s="42">
        <f>'Por município'!I20</f>
        <v>1.3941903821496471</v>
      </c>
      <c r="AQ20" s="173">
        <f>'Por município'!J20</f>
        <v>-0.17039909992035115</v>
      </c>
      <c r="AR20" s="168">
        <f>'Por município'!K20</f>
        <v>-3.2801826734667596</v>
      </c>
      <c r="AS20" s="19"/>
      <c r="AT20" s="33" t="s">
        <v>104</v>
      </c>
      <c r="AU20" s="14">
        <f>'Por município'!N20</f>
        <v>21</v>
      </c>
      <c r="AV20" s="14">
        <f>'Por município'!O20</f>
        <v>94</v>
      </c>
      <c r="AW20" s="14">
        <f>'Por município'!P20</f>
        <v>82</v>
      </c>
      <c r="AX20" s="43">
        <f>'Por município'!Q20</f>
        <v>0.17990867579908676</v>
      </c>
      <c r="AY20" s="173">
        <f>'Por município'!R20</f>
        <v>2.2183230304689713E-2</v>
      </c>
      <c r="AZ20" s="168">
        <f>'Por município'!S20</f>
        <v>0.1774658424375177</v>
      </c>
      <c r="BA20" s="19"/>
      <c r="BB20" s="33" t="s">
        <v>104</v>
      </c>
      <c r="BC20" s="14">
        <f>'Por município'!V20</f>
        <v>786</v>
      </c>
      <c r="BD20" s="14">
        <f>'Por município'!W20</f>
        <v>91</v>
      </c>
      <c r="BE20" s="14">
        <f>'Por município'!X20</f>
        <v>241</v>
      </c>
      <c r="BF20" s="43">
        <f>'Por município'!Y20</f>
        <v>1.0210045662100458</v>
      </c>
      <c r="BG20" s="173">
        <f>'Por município'!Z20</f>
        <v>4.1580660158066038E-2</v>
      </c>
      <c r="BH20" s="168">
        <f>'Por município'!AA20</f>
        <v>0.24948396094839623</v>
      </c>
      <c r="BI20" s="19"/>
      <c r="BJ20" s="33" t="s">
        <v>104</v>
      </c>
      <c r="BK20" s="44">
        <f>'Por município'!AD20</f>
        <v>0</v>
      </c>
      <c r="BL20" s="173">
        <f>'Por município'!AE20</f>
        <v>0</v>
      </c>
      <c r="BM20" s="168">
        <f>'Por município'!AF20</f>
        <v>0</v>
      </c>
      <c r="BN20" s="19"/>
      <c r="BO20" s="33" t="s">
        <v>104</v>
      </c>
      <c r="BP20" s="44">
        <f>'Por município'!AI20</f>
        <v>1</v>
      </c>
      <c r="BQ20" s="173">
        <f>'Por município'!AJ20</f>
        <v>9.8582039162727897E-2</v>
      </c>
      <c r="BR20" s="168">
        <f>'Por município'!AK20</f>
        <v>1.9716407832545579</v>
      </c>
      <c r="BS20" s="19"/>
      <c r="BT20" s="33" t="s">
        <v>104</v>
      </c>
      <c r="BU20" s="44">
        <f>'Por município'!AN20</f>
        <v>5</v>
      </c>
      <c r="BV20" s="173">
        <f>'Por município'!AO20</f>
        <v>8.7592992560595148E-2</v>
      </c>
      <c r="BW20" s="168">
        <f>'Por município'!AP20</f>
        <v>2.0146388288936885</v>
      </c>
      <c r="BX20" s="19"/>
      <c r="BY20" s="33" t="s">
        <v>104</v>
      </c>
      <c r="BZ20" s="44">
        <f>'Por município'!AS20</f>
        <v>25</v>
      </c>
      <c r="CA20" s="173">
        <f>'Por município'!AT20</f>
        <v>9.9446911696591561E-2</v>
      </c>
      <c r="CB20" s="168">
        <f>'Por município'!AU20</f>
        <v>2.4861727924147892</v>
      </c>
      <c r="CC20" s="19"/>
      <c r="CD20" s="33" t="s">
        <v>104</v>
      </c>
      <c r="CE20" s="44">
        <f>'Por município'!AX20</f>
        <v>4</v>
      </c>
      <c r="CF20" s="173">
        <f>'Por município'!AY20</f>
        <v>7.7075359641018873E-2</v>
      </c>
      <c r="CG20" s="168">
        <f>'Por município'!AZ20</f>
        <v>1.3102811138973209</v>
      </c>
      <c r="CH20" s="19"/>
      <c r="CI20" s="33" t="s">
        <v>104</v>
      </c>
      <c r="CJ20" s="44">
        <f>'Por município'!BC20</f>
        <v>11</v>
      </c>
      <c r="CK20" s="173">
        <f>'Por município'!BD20</f>
        <v>0.88582460011031439</v>
      </c>
      <c r="CL20" s="168">
        <f>'Por município'!BE20</f>
        <v>28.34638720353006</v>
      </c>
      <c r="CM20" s="214"/>
      <c r="CN20" s="215"/>
    </row>
    <row r="21" spans="1:92" x14ac:dyDescent="0.25">
      <c r="A21" s="99">
        <v>18</v>
      </c>
      <c r="B21" s="19"/>
      <c r="C21" s="16"/>
      <c r="D21" s="20"/>
      <c r="E21" s="20"/>
      <c r="F21" s="20"/>
      <c r="G21" s="20"/>
      <c r="H21" s="20"/>
      <c r="I21" s="20"/>
      <c r="J21" s="164"/>
      <c r="K21" s="164"/>
      <c r="L21" s="50"/>
      <c r="M21" s="158"/>
      <c r="N21" s="158"/>
      <c r="O21" s="19"/>
      <c r="P21" s="20"/>
      <c r="Q21" s="20"/>
      <c r="R21" s="20"/>
      <c r="S21" s="20"/>
      <c r="T21" s="50"/>
      <c r="U21" s="158"/>
      <c r="V21" s="158"/>
      <c r="W21" s="19"/>
      <c r="X21" s="51"/>
      <c r="Y21" s="158"/>
      <c r="Z21" s="158"/>
      <c r="AA21" s="19"/>
      <c r="AB21" s="51"/>
      <c r="AC21" s="158"/>
      <c r="AD21" s="158"/>
      <c r="AE21" s="19"/>
      <c r="AF21" s="51"/>
      <c r="AG21" s="158"/>
      <c r="AH21" s="158"/>
      <c r="AI21" s="19"/>
      <c r="AJ21" s="33" t="s">
        <v>105</v>
      </c>
      <c r="AK21" s="41">
        <f>'Por município'!D21</f>
        <v>1961</v>
      </c>
      <c r="AL21" s="173">
        <f>'Por município'!E21</f>
        <v>0.11074514876401644</v>
      </c>
      <c r="AM21" s="169">
        <f>'Por município'!F21</f>
        <v>0.55372574382008222</v>
      </c>
      <c r="AN21" s="19"/>
      <c r="AO21" s="33" t="s">
        <v>105</v>
      </c>
      <c r="AP21" s="42">
        <f>'Por município'!I21</f>
        <v>2.2106917611083694</v>
      </c>
      <c r="AQ21" s="173">
        <f>'Por município'!J21</f>
        <v>-0.27019257277717224</v>
      </c>
      <c r="AR21" s="168">
        <f>'Por município'!K21</f>
        <v>-5.2012070259605654</v>
      </c>
      <c r="AS21" s="19"/>
      <c r="AT21" s="33" t="s">
        <v>105</v>
      </c>
      <c r="AU21" s="14">
        <f>'Por município'!N21</f>
        <v>102</v>
      </c>
      <c r="AV21" s="14">
        <f>'Por município'!O21</f>
        <v>172</v>
      </c>
      <c r="AW21" s="14">
        <f>'Por município'!P21</f>
        <v>106</v>
      </c>
      <c r="AX21" s="43">
        <f>'Por município'!Q21</f>
        <v>0.34703196347031962</v>
      </c>
      <c r="AY21" s="173">
        <f>'Por município'!R21</f>
        <v>4.2789987389756805E-2</v>
      </c>
      <c r="AZ21" s="168">
        <f>'Por município'!S21</f>
        <v>0.34231989911805444</v>
      </c>
      <c r="BA21" s="19"/>
      <c r="BB21" s="33" t="s">
        <v>105</v>
      </c>
      <c r="BC21" s="14">
        <f>'Por município'!V21</f>
        <v>1389</v>
      </c>
      <c r="BD21" s="14">
        <f>'Por município'!W21</f>
        <v>121</v>
      </c>
      <c r="BE21" s="14">
        <f>'Por município'!X21</f>
        <v>628</v>
      </c>
      <c r="BF21" s="43">
        <f>'Por município'!Y21</f>
        <v>1.9525114155251142</v>
      </c>
      <c r="BG21" s="173">
        <f>'Por município'!Z21</f>
        <v>7.9516503951650427E-2</v>
      </c>
      <c r="BH21" s="168">
        <f>'Por município'!AA21</f>
        <v>0.47709902370990254</v>
      </c>
      <c r="BI21" s="19"/>
      <c r="BJ21" s="33" t="s">
        <v>105</v>
      </c>
      <c r="BK21" s="44">
        <f>'Por município'!AD21</f>
        <v>0</v>
      </c>
      <c r="BL21" s="173">
        <f>'Por município'!AE21</f>
        <v>0</v>
      </c>
      <c r="BM21" s="168">
        <f>'Por município'!AF21</f>
        <v>0</v>
      </c>
      <c r="BN21" s="19"/>
      <c r="BO21" s="33" t="s">
        <v>105</v>
      </c>
      <c r="BP21" s="44">
        <f>'Por município'!AI21</f>
        <v>1</v>
      </c>
      <c r="BQ21" s="173">
        <f>'Por município'!AJ21</f>
        <v>9.8582039162727897E-2</v>
      </c>
      <c r="BR21" s="168">
        <f>'Por município'!AK21</f>
        <v>1.9716407832545579</v>
      </c>
      <c r="BS21" s="19"/>
      <c r="BT21" s="33" t="s">
        <v>105</v>
      </c>
      <c r="BU21" s="44">
        <f>'Por município'!AN21</f>
        <v>9</v>
      </c>
      <c r="BV21" s="173">
        <f>'Por município'!AO21</f>
        <v>0.15766738660907129</v>
      </c>
      <c r="BW21" s="168">
        <f>'Por município'!AP21</f>
        <v>3.6263498920086397</v>
      </c>
      <c r="BX21" s="19"/>
      <c r="BY21" s="33" t="s">
        <v>105</v>
      </c>
      <c r="BZ21" s="44">
        <f>'Por município'!AS21</f>
        <v>33</v>
      </c>
      <c r="CA21" s="173">
        <f>'Por município'!AT21</f>
        <v>0.13126992343950086</v>
      </c>
      <c r="CB21" s="168">
        <f>'Por município'!AU21</f>
        <v>3.2817480859875214</v>
      </c>
      <c r="CC21" s="19"/>
      <c r="CD21" s="33" t="s">
        <v>105</v>
      </c>
      <c r="CE21" s="44">
        <f>'Por município'!AX21</f>
        <v>6</v>
      </c>
      <c r="CF21" s="173">
        <f>'Por município'!AY21</f>
        <v>0.1156130394615283</v>
      </c>
      <c r="CG21" s="168">
        <f>'Por município'!AZ21</f>
        <v>1.9654216708459811</v>
      </c>
      <c r="CH21" s="19"/>
      <c r="CI21" s="33" t="s">
        <v>105</v>
      </c>
      <c r="CJ21" s="44">
        <f>'Por município'!BC21</f>
        <v>11</v>
      </c>
      <c r="CK21" s="173">
        <f>'Por município'!BD21</f>
        <v>0.88582460011031439</v>
      </c>
      <c r="CL21" s="168">
        <f>'Por município'!BE21</f>
        <v>28.34638720353006</v>
      </c>
      <c r="CM21" s="214"/>
      <c r="CN21" s="215"/>
    </row>
    <row r="22" spans="1:92" x14ac:dyDescent="0.25">
      <c r="A22" s="99">
        <v>19</v>
      </c>
      <c r="B22" s="22" t="s">
        <v>23</v>
      </c>
      <c r="C22" s="16">
        <f>'Por Zona'!C12</f>
        <v>29</v>
      </c>
      <c r="D22" s="52">
        <f>'Por Zona'!D12</f>
        <v>207</v>
      </c>
      <c r="E22" s="52">
        <f>'Por Zona'!E12</f>
        <v>230</v>
      </c>
      <c r="F22" s="52">
        <f>'Por Zona'!F12</f>
        <v>173</v>
      </c>
      <c r="G22" s="52">
        <f>'Por Zona'!G12</f>
        <v>166</v>
      </c>
      <c r="H22" s="52">
        <f>'Por Zona'!H12</f>
        <v>1339</v>
      </c>
      <c r="I22" s="52">
        <f>'Por Zona'!I12</f>
        <v>748</v>
      </c>
      <c r="J22" s="163">
        <f>'Por Zona'!J12</f>
        <v>1719</v>
      </c>
      <c r="K22" s="163">
        <f>'Por Zona'!K12</f>
        <v>1144</v>
      </c>
      <c r="L22" s="53">
        <f>'Por Zona'!L12</f>
        <v>604</v>
      </c>
      <c r="M22" s="158">
        <f>'Por Zona'!M12</f>
        <v>2.1771097187041728</v>
      </c>
      <c r="N22" s="158">
        <f>'Por Zona'!N12</f>
        <v>30.479536061858418</v>
      </c>
      <c r="O22" s="17" t="s">
        <v>23</v>
      </c>
      <c r="P22" s="52">
        <f>'Por Zona'!P12</f>
        <v>3</v>
      </c>
      <c r="Q22" s="52">
        <f>'Por Zona'!Q12</f>
        <v>6</v>
      </c>
      <c r="R22" s="52">
        <f>'Por Zona'!R12</f>
        <v>5</v>
      </c>
      <c r="S22" s="52">
        <f>'Por Zona'!S12</f>
        <v>1</v>
      </c>
      <c r="T22" s="53">
        <f>'Por Zona'!T12</f>
        <v>15</v>
      </c>
      <c r="U22" s="158">
        <f>'Por Zona'!U12</f>
        <v>2.1111111111111112</v>
      </c>
      <c r="V22" s="158">
        <f>'Por Zona'!V12</f>
        <v>23.222222222222221</v>
      </c>
      <c r="W22" s="17" t="s">
        <v>23</v>
      </c>
      <c r="X22" s="54">
        <f>'Por Zona'!X12</f>
        <v>6</v>
      </c>
      <c r="Y22" s="158">
        <f>'Por Zona'!Y12</f>
        <v>2.3424657534246576</v>
      </c>
      <c r="Z22" s="158">
        <f>'Por Zona'!Z12</f>
        <v>180.36986301369862</v>
      </c>
      <c r="AA22" s="17" t="s">
        <v>23</v>
      </c>
      <c r="AB22" s="54">
        <f>'Por Zona'!AB12</f>
        <v>46</v>
      </c>
      <c r="AC22" s="158">
        <f>'Por Zona'!AC12</f>
        <v>1.8208333333333333</v>
      </c>
      <c r="AD22" s="158">
        <f>'Por Zona'!AD12</f>
        <v>47.341666666666669</v>
      </c>
      <c r="AE22" s="17" t="s">
        <v>23</v>
      </c>
      <c r="AF22" s="54">
        <f>'Por Zona'!AF12</f>
        <v>25</v>
      </c>
      <c r="AG22" s="158">
        <f>'Por Zona'!AG12</f>
        <v>0.72042467138523758</v>
      </c>
      <c r="AH22" s="158">
        <f>'Por Zona'!AH12</f>
        <v>17.290192113245702</v>
      </c>
      <c r="AI22" s="17" t="s">
        <v>23</v>
      </c>
      <c r="AJ22" s="33" t="s">
        <v>106</v>
      </c>
      <c r="AK22" s="41">
        <f>'Por município'!D22</f>
        <v>3400</v>
      </c>
      <c r="AL22" s="173">
        <f>'Por município'!E22</f>
        <v>0.19201096675046195</v>
      </c>
      <c r="AM22" s="169">
        <f>'Por município'!F22</f>
        <v>0.96005483375230971</v>
      </c>
      <c r="AN22" s="17" t="s">
        <v>23</v>
      </c>
      <c r="AO22" s="33" t="s">
        <v>106</v>
      </c>
      <c r="AP22" s="42">
        <f>'Por município'!I22</f>
        <v>0.46915639975203677</v>
      </c>
      <c r="AQ22" s="173">
        <f>'Por município'!J22</f>
        <v>-5.7340682637874243E-2</v>
      </c>
      <c r="AR22" s="168">
        <f>'Por município'!K22</f>
        <v>-1.1038081407790792</v>
      </c>
      <c r="AS22" s="17" t="s">
        <v>23</v>
      </c>
      <c r="AT22" s="33" t="s">
        <v>106</v>
      </c>
      <c r="AU22" s="14">
        <f>'Por município'!N22</f>
        <v>179</v>
      </c>
      <c r="AV22" s="14">
        <f>'Por município'!O22</f>
        <v>306</v>
      </c>
      <c r="AW22" s="14">
        <f>'Por município'!P22</f>
        <v>242</v>
      </c>
      <c r="AX22" s="43">
        <f>'Por município'!Q22</f>
        <v>0.66392694063926949</v>
      </c>
      <c r="AY22" s="173">
        <f>'Por município'!R22</f>
        <v>8.1864002190403157E-2</v>
      </c>
      <c r="AZ22" s="168">
        <f>'Por município'!S22</f>
        <v>0.65491201752322525</v>
      </c>
      <c r="BA22" s="17" t="s">
        <v>23</v>
      </c>
      <c r="BB22" s="33" t="s">
        <v>106</v>
      </c>
      <c r="BC22" s="14">
        <f>'Por município'!V22</f>
        <v>2361</v>
      </c>
      <c r="BD22" s="14">
        <f>'Por município'!W22</f>
        <v>272</v>
      </c>
      <c r="BE22" s="14">
        <f>'Por município'!X22</f>
        <v>1225</v>
      </c>
      <c r="BF22" s="43">
        <f>'Por município'!Y22</f>
        <v>3.5232876712328771</v>
      </c>
      <c r="BG22" s="173">
        <f>'Por município'!Z22</f>
        <v>0.14348675034867511</v>
      </c>
      <c r="BH22" s="168">
        <f>'Por município'!AA22</f>
        <v>0.86092050209205073</v>
      </c>
      <c r="BI22" s="17" t="s">
        <v>23</v>
      </c>
      <c r="BJ22" s="33" t="s">
        <v>106</v>
      </c>
      <c r="BK22" s="44">
        <f>'Por município'!AD22</f>
        <v>0</v>
      </c>
      <c r="BL22" s="173">
        <f>'Por município'!AE22</f>
        <v>0</v>
      </c>
      <c r="BM22" s="168">
        <f>'Por município'!AF22</f>
        <v>0</v>
      </c>
      <c r="BN22" s="17" t="s">
        <v>23</v>
      </c>
      <c r="BO22" s="33" t="s">
        <v>106</v>
      </c>
      <c r="BP22" s="44">
        <f>'Por município'!AI22</f>
        <v>2</v>
      </c>
      <c r="BQ22" s="173">
        <f>'Por município'!AJ22</f>
        <v>0.19716407832545579</v>
      </c>
      <c r="BR22" s="168">
        <f>'Por município'!AK22</f>
        <v>3.9432815665091159</v>
      </c>
      <c r="BS22" s="17" t="s">
        <v>23</v>
      </c>
      <c r="BT22" s="33" t="s">
        <v>106</v>
      </c>
      <c r="BU22" s="44">
        <f>'Por município'!AN22</f>
        <v>10</v>
      </c>
      <c r="BV22" s="173">
        <f>'Por município'!AO22</f>
        <v>0.1751859851211903</v>
      </c>
      <c r="BW22" s="168">
        <f>'Por município'!AP22</f>
        <v>4.029277657787377</v>
      </c>
      <c r="BX22" s="17" t="s">
        <v>23</v>
      </c>
      <c r="BY22" s="33" t="s">
        <v>106</v>
      </c>
      <c r="BZ22" s="44">
        <f>'Por município'!AS22</f>
        <v>50</v>
      </c>
      <c r="CA22" s="173">
        <f>'Por município'!AT22</f>
        <v>0.19889382339318312</v>
      </c>
      <c r="CB22" s="168">
        <f>'Por município'!AU22</f>
        <v>4.9723455848295783</v>
      </c>
      <c r="CC22" s="17" t="s">
        <v>23</v>
      </c>
      <c r="CD22" s="33" t="s">
        <v>106</v>
      </c>
      <c r="CE22" s="44">
        <f>'Por município'!AX22</f>
        <v>11</v>
      </c>
      <c r="CF22" s="173">
        <f>'Por município'!AY22</f>
        <v>0.21195723901280192</v>
      </c>
      <c r="CG22" s="168">
        <f>'Por município'!AZ22</f>
        <v>3.6032730632176326</v>
      </c>
      <c r="CH22" s="17" t="s">
        <v>23</v>
      </c>
      <c r="CI22" s="33" t="s">
        <v>106</v>
      </c>
      <c r="CJ22" s="44">
        <f>'Por município'!BC22</f>
        <v>11</v>
      </c>
      <c r="CK22" s="173">
        <f>'Por município'!BD22</f>
        <v>0.88582460011031439</v>
      </c>
      <c r="CL22" s="168">
        <f>'Por município'!BE22</f>
        <v>28.34638720353006</v>
      </c>
      <c r="CM22" s="212">
        <f>M22+U22+Y22+AC22+AG22+AL22+AQ22+AY22+BG22+BL22+BQ22+BV22+CA22+CF22+CK22+AL23+AQ23+AY23+BG23+BL23+BQ23+BV23+CA23+CF23+CK23+AL24+AQ24+AY24+BG24+BL24+BQ24+BV24+CA24+CF24+CK24+AL25+AQ25+AY25+BG25+BL25+BQ25+BV25+CA25+CF25+CK25+AL26+AQ26+AY26+BG26+BL26+BQ26+BV26+CA26+CF26+CK26+AL27+AQ27+AY27+BG27+BL27+BQ27+BV27+CA27+CF27+CK27</f>
        <v>46.050140323820266</v>
      </c>
      <c r="CN22" s="213">
        <f>N22+V22+Z22+AD22+AH22+AM22+AR22+AZ22+BH22+BM22+BR22+BW22+CB22+CG22+CL22+AM23+AR23+AZ23+BH23+BM23+BR23+BW23+CB23+CG23+CL23+AM24+AR24+AZ24+BH24+BM24+BR24+BW24+CB24+CG24+CL24+AM25+AR25+AZ25+BH25+BM25+BR25+BW25+CB25+CG25+CL25+AM26+AR26+AZ26+BH26+BM26+BR26+BW26+CB26+CG26+CL26+AM27+AR27+AZ27+BH27+BM27+BR27+BW27+CB27+CG27+CL27</f>
        <v>984.66819443457757</v>
      </c>
    </row>
    <row r="23" spans="1:92" x14ac:dyDescent="0.25">
      <c r="A23" s="99">
        <v>20</v>
      </c>
      <c r="B23" s="17"/>
      <c r="C23" s="16"/>
      <c r="D23" s="20"/>
      <c r="E23" s="20"/>
      <c r="F23" s="20"/>
      <c r="G23" s="20"/>
      <c r="H23" s="20"/>
      <c r="I23" s="20"/>
      <c r="J23" s="164"/>
      <c r="K23" s="164"/>
      <c r="L23" s="50"/>
      <c r="M23" s="158"/>
      <c r="N23" s="158"/>
      <c r="O23" s="17"/>
      <c r="P23" s="20"/>
      <c r="Q23" s="20"/>
      <c r="R23" s="20"/>
      <c r="S23" s="20"/>
      <c r="T23" s="50"/>
      <c r="U23" s="158"/>
      <c r="V23" s="158"/>
      <c r="W23" s="17"/>
      <c r="X23" s="51"/>
      <c r="Y23" s="158"/>
      <c r="Z23" s="158"/>
      <c r="AA23" s="17"/>
      <c r="AB23" s="51"/>
      <c r="AC23" s="158"/>
      <c r="AD23" s="158"/>
      <c r="AE23" s="17"/>
      <c r="AF23" s="51"/>
      <c r="AG23" s="158"/>
      <c r="AH23" s="158"/>
      <c r="AI23" s="17"/>
      <c r="AJ23" s="33" t="s">
        <v>107</v>
      </c>
      <c r="AK23" s="41">
        <f>'Por município'!D23</f>
        <v>48838</v>
      </c>
      <c r="AL23" s="173">
        <f>'Por município'!E23</f>
        <v>2.7580681159291354</v>
      </c>
      <c r="AM23" s="169">
        <f>'Por município'!F23</f>
        <v>13.790340579645676</v>
      </c>
      <c r="AN23" s="17"/>
      <c r="AO23" s="33" t="s">
        <v>107</v>
      </c>
      <c r="AP23" s="42">
        <f>'Por município'!I23</f>
        <v>7.0159851075430524</v>
      </c>
      <c r="AQ23" s="173">
        <f>'Por município'!J23</f>
        <v>-0.85749949410539095</v>
      </c>
      <c r="AR23" s="168">
        <f>'Por município'!K23</f>
        <v>-16.506865261528777</v>
      </c>
      <c r="AS23" s="17"/>
      <c r="AT23" s="33" t="s">
        <v>107</v>
      </c>
      <c r="AU23" s="14">
        <f>'Por município'!N23</f>
        <v>4660</v>
      </c>
      <c r="AV23" s="14">
        <f>'Por município'!O23</f>
        <v>28942</v>
      </c>
      <c r="AW23" s="14">
        <f>'Por município'!P23</f>
        <v>2458</v>
      </c>
      <c r="AX23" s="43">
        <f>'Por município'!Q23</f>
        <v>32.93150684931507</v>
      </c>
      <c r="AY23" s="173">
        <f>'Por município'!R23</f>
        <v>4.0605445928279744</v>
      </c>
      <c r="AZ23" s="168">
        <f>'Por município'!S23</f>
        <v>32.484356742623795</v>
      </c>
      <c r="BA23" s="17"/>
      <c r="BB23" s="33" t="s">
        <v>107</v>
      </c>
      <c r="BC23" s="14">
        <f>'Por município'!V23</f>
        <v>35566</v>
      </c>
      <c r="BD23" s="14">
        <f>'Por município'!W23</f>
        <v>16730</v>
      </c>
      <c r="BE23" s="14">
        <f>'Por município'!X23</f>
        <v>33795</v>
      </c>
      <c r="BF23" s="43">
        <f>'Por município'!Y23</f>
        <v>78.62191780821918</v>
      </c>
      <c r="BG23" s="173">
        <f>'Por município'!Z23</f>
        <v>3.2018967921896806</v>
      </c>
      <c r="BH23" s="168">
        <f>'Por município'!AA23</f>
        <v>19.211380753138084</v>
      </c>
      <c r="BI23" s="17"/>
      <c r="BJ23" s="33" t="s">
        <v>107</v>
      </c>
      <c r="BK23" s="44">
        <f>'Por município'!AD23</f>
        <v>0</v>
      </c>
      <c r="BL23" s="173">
        <f>'Por município'!AE23</f>
        <v>0</v>
      </c>
      <c r="BM23" s="168">
        <f>'Por município'!AF23</f>
        <v>0</v>
      </c>
      <c r="BN23" s="17"/>
      <c r="BO23" s="33" t="s">
        <v>107</v>
      </c>
      <c r="BP23" s="44">
        <f>'Por município'!AI23</f>
        <v>31</v>
      </c>
      <c r="BQ23" s="173">
        <f>'Por município'!AJ23</f>
        <v>3.0560432140445646</v>
      </c>
      <c r="BR23" s="168">
        <f>'Por município'!AK23</f>
        <v>61.12086428089129</v>
      </c>
      <c r="BS23" s="17"/>
      <c r="BT23" s="33" t="s">
        <v>107</v>
      </c>
      <c r="BU23" s="44">
        <f>'Por município'!AN23</f>
        <v>213</v>
      </c>
      <c r="BV23" s="173">
        <f>'Por município'!AO23</f>
        <v>3.7314614830813535</v>
      </c>
      <c r="BW23" s="168">
        <f>'Por município'!AP23</f>
        <v>85.823614110871134</v>
      </c>
      <c r="BX23" s="17"/>
      <c r="BY23" s="33" t="s">
        <v>107</v>
      </c>
      <c r="BZ23" s="44">
        <f>'Por município'!AS23</f>
        <v>669</v>
      </c>
      <c r="CA23" s="173">
        <f>'Por município'!AT23</f>
        <v>2.6611993570007901</v>
      </c>
      <c r="CB23" s="168">
        <f>'Por município'!AU23</f>
        <v>66.529983925019749</v>
      </c>
      <c r="CC23" s="17"/>
      <c r="CD23" s="33" t="s">
        <v>107</v>
      </c>
      <c r="CE23" s="44">
        <f>'Por município'!AX23</f>
        <v>135</v>
      </c>
      <c r="CF23" s="173">
        <f>'Por município'!AY23</f>
        <v>2.6012933878843869</v>
      </c>
      <c r="CG23" s="168">
        <f>'Por município'!AZ23</f>
        <v>44.22198759403458</v>
      </c>
      <c r="CH23" s="17"/>
      <c r="CI23" s="33" t="s">
        <v>107</v>
      </c>
      <c r="CJ23" s="44">
        <f>'Por município'!BC23</f>
        <v>17</v>
      </c>
      <c r="CK23" s="173">
        <f>'Por município'!BD23</f>
        <v>1.3690016547159405</v>
      </c>
      <c r="CL23" s="168">
        <f>'Por município'!BE23</f>
        <v>43.808052950910096</v>
      </c>
      <c r="CM23" s="214"/>
      <c r="CN23" s="215"/>
    </row>
    <row r="24" spans="1:92" x14ac:dyDescent="0.25">
      <c r="A24" s="99">
        <v>21</v>
      </c>
      <c r="B24" s="17"/>
      <c r="C24" s="16"/>
      <c r="D24" s="20"/>
      <c r="E24" s="20"/>
      <c r="F24" s="20"/>
      <c r="G24" s="20"/>
      <c r="H24" s="20"/>
      <c r="I24" s="20"/>
      <c r="J24" s="164"/>
      <c r="K24" s="164"/>
      <c r="L24" s="50"/>
      <c r="M24" s="158"/>
      <c r="N24" s="158"/>
      <c r="O24" s="17"/>
      <c r="P24" s="20"/>
      <c r="Q24" s="20"/>
      <c r="R24" s="20"/>
      <c r="S24" s="20"/>
      <c r="T24" s="50"/>
      <c r="U24" s="158"/>
      <c r="V24" s="158"/>
      <c r="W24" s="17"/>
      <c r="X24" s="51"/>
      <c r="Y24" s="158"/>
      <c r="Z24" s="158"/>
      <c r="AA24" s="17"/>
      <c r="AB24" s="51"/>
      <c r="AC24" s="158"/>
      <c r="AD24" s="158"/>
      <c r="AE24" s="17"/>
      <c r="AF24" s="51"/>
      <c r="AG24" s="158"/>
      <c r="AH24" s="158"/>
      <c r="AI24" s="17"/>
      <c r="AJ24" s="33" t="s">
        <v>108</v>
      </c>
      <c r="AK24" s="41">
        <f>'Por município'!D24</f>
        <v>4137</v>
      </c>
      <c r="AL24" s="173">
        <f>'Por município'!E24</f>
        <v>0.23363216748431206</v>
      </c>
      <c r="AM24" s="169">
        <f>'Por município'!F24</f>
        <v>1.1681608374215604</v>
      </c>
      <c r="AN24" s="17"/>
      <c r="AO24" s="33" t="s">
        <v>108</v>
      </c>
      <c r="AP24" s="42">
        <f>'Por município'!I24</f>
        <v>1.5152032437054848</v>
      </c>
      <c r="AQ24" s="173">
        <f>'Por município'!J24</f>
        <v>-0.18518939180007774</v>
      </c>
      <c r="AR24" s="168">
        <f>'Por município'!K24</f>
        <v>-3.5648957921514963</v>
      </c>
      <c r="AS24" s="17"/>
      <c r="AT24" s="33" t="s">
        <v>108</v>
      </c>
      <c r="AU24" s="14">
        <f>'Por município'!N24</f>
        <v>179</v>
      </c>
      <c r="AV24" s="14">
        <f>'Por município'!O24</f>
        <v>296</v>
      </c>
      <c r="AW24" s="14">
        <f>'Por município'!P24</f>
        <v>255</v>
      </c>
      <c r="AX24" s="43">
        <f>'Por município'!Q24</f>
        <v>0.66666666666666663</v>
      </c>
      <c r="AY24" s="173">
        <f>'Por município'!R24</f>
        <v>8.220181788032227E-2</v>
      </c>
      <c r="AZ24" s="168">
        <f>'Por município'!S24</f>
        <v>0.65761454304257816</v>
      </c>
      <c r="BA24" s="17"/>
      <c r="BB24" s="33" t="s">
        <v>108</v>
      </c>
      <c r="BC24" s="14">
        <f>'Por município'!V24</f>
        <v>2829</v>
      </c>
      <c r="BD24" s="14">
        <f>'Por município'!W24</f>
        <v>279</v>
      </c>
      <c r="BE24" s="14">
        <f>'Por município'!X24</f>
        <v>2596</v>
      </c>
      <c r="BF24" s="43">
        <f>'Por município'!Y24</f>
        <v>5.2091324200913238</v>
      </c>
      <c r="BG24" s="173">
        <f>'Por município'!Z24</f>
        <v>0.21214318921431896</v>
      </c>
      <c r="BH24" s="168">
        <f>'Por município'!AA24</f>
        <v>1.2728591352859138</v>
      </c>
      <c r="BI24" s="17"/>
      <c r="BJ24" s="33" t="s">
        <v>108</v>
      </c>
      <c r="BK24" s="44">
        <f>'Por município'!AD24</f>
        <v>3</v>
      </c>
      <c r="BL24" s="173">
        <f>'Por município'!AE24</f>
        <v>2.8815789473684208</v>
      </c>
      <c r="BM24" s="168">
        <f>'Por município'!AF24</f>
        <v>83.565789473684205</v>
      </c>
      <c r="BN24" s="17"/>
      <c r="BO24" s="33" t="s">
        <v>108</v>
      </c>
      <c r="BP24" s="44">
        <f>'Por município'!AI24</f>
        <v>5</v>
      </c>
      <c r="BQ24" s="173">
        <f>'Por município'!AJ24</f>
        <v>0.49291019581363943</v>
      </c>
      <c r="BR24" s="168">
        <f>'Por município'!AK24</f>
        <v>9.8582039162727888</v>
      </c>
      <c r="BS24" s="17"/>
      <c r="BT24" s="33" t="s">
        <v>108</v>
      </c>
      <c r="BU24" s="44">
        <f>'Por município'!AN24</f>
        <v>26</v>
      </c>
      <c r="BV24" s="173">
        <f>'Por município'!AO24</f>
        <v>0.45548356131509476</v>
      </c>
      <c r="BW24" s="168">
        <f>'Por município'!AP24</f>
        <v>10.47612191024718</v>
      </c>
      <c r="BX24" s="17"/>
      <c r="BY24" s="33" t="s">
        <v>108</v>
      </c>
      <c r="BZ24" s="44">
        <f>'Por município'!AS24</f>
        <v>61</v>
      </c>
      <c r="CA24" s="173">
        <f>'Por município'!AT24</f>
        <v>0.24265046453968339</v>
      </c>
      <c r="CB24" s="168">
        <f>'Por município'!AU24</f>
        <v>6.0662616134920846</v>
      </c>
      <c r="CC24" s="17"/>
      <c r="CD24" s="33" t="s">
        <v>108</v>
      </c>
      <c r="CE24" s="44">
        <f>'Por município'!AX24</f>
        <v>13</v>
      </c>
      <c r="CF24" s="173">
        <f>'Por município'!AY24</f>
        <v>0.25049491883331132</v>
      </c>
      <c r="CG24" s="168">
        <f>'Por município'!AZ24</f>
        <v>4.2584136201662925</v>
      </c>
      <c r="CH24" s="17"/>
      <c r="CI24" s="33" t="s">
        <v>108</v>
      </c>
      <c r="CJ24" s="44">
        <f>'Por município'!BC24</f>
        <v>11</v>
      </c>
      <c r="CK24" s="173">
        <f>'Por município'!BD24</f>
        <v>0.88582460011031439</v>
      </c>
      <c r="CL24" s="168">
        <f>'Por município'!BE24</f>
        <v>28.34638720353006</v>
      </c>
      <c r="CM24" s="214"/>
      <c r="CN24" s="215"/>
    </row>
    <row r="25" spans="1:92" x14ac:dyDescent="0.25">
      <c r="A25" s="99">
        <v>22</v>
      </c>
      <c r="B25" s="17"/>
      <c r="C25" s="16"/>
      <c r="D25" s="20"/>
      <c r="E25" s="20"/>
      <c r="F25" s="20"/>
      <c r="G25" s="20"/>
      <c r="H25" s="20"/>
      <c r="I25" s="20"/>
      <c r="J25" s="164"/>
      <c r="K25" s="164"/>
      <c r="L25" s="50"/>
      <c r="M25" s="158"/>
      <c r="N25" s="158"/>
      <c r="O25" s="17"/>
      <c r="P25" s="20"/>
      <c r="Q25" s="20"/>
      <c r="R25" s="20"/>
      <c r="S25" s="20"/>
      <c r="T25" s="50"/>
      <c r="U25" s="158"/>
      <c r="V25" s="158"/>
      <c r="W25" s="17"/>
      <c r="X25" s="51"/>
      <c r="Y25" s="158"/>
      <c r="Z25" s="158"/>
      <c r="AA25" s="17"/>
      <c r="AB25" s="51"/>
      <c r="AC25" s="158"/>
      <c r="AD25" s="158"/>
      <c r="AE25" s="17"/>
      <c r="AF25" s="51"/>
      <c r="AG25" s="158"/>
      <c r="AH25" s="158"/>
      <c r="AI25" s="17"/>
      <c r="AJ25" s="33" t="s">
        <v>109</v>
      </c>
      <c r="AK25" s="41">
        <f>'Por município'!D25</f>
        <v>5115</v>
      </c>
      <c r="AL25" s="173">
        <f>'Por município'!E25</f>
        <v>0.28886355733194496</v>
      </c>
      <c r="AM25" s="169">
        <f>'Por município'!F25</f>
        <v>1.4443177866597248</v>
      </c>
      <c r="AN25" s="17"/>
      <c r="AO25" s="33" t="s">
        <v>109</v>
      </c>
      <c r="AP25" s="42">
        <f>'Por município'!I25</f>
        <v>2.4951850185343059</v>
      </c>
      <c r="AQ25" s="173">
        <f>'Por município'!J25</f>
        <v>-0.30496357365299448</v>
      </c>
      <c r="AR25" s="168">
        <f>'Por município'!K25</f>
        <v>-5.8705487928201441</v>
      </c>
      <c r="AS25" s="17"/>
      <c r="AT25" s="33" t="s">
        <v>109</v>
      </c>
      <c r="AU25" s="14">
        <f>'Por município'!N25</f>
        <v>389</v>
      </c>
      <c r="AV25" s="14">
        <f>'Por município'!O25</f>
        <v>3936</v>
      </c>
      <c r="AW25" s="14">
        <f>'Por município'!P25</f>
        <v>266</v>
      </c>
      <c r="AX25" s="43">
        <f>'Por município'!Q25</f>
        <v>4.1926940639269406</v>
      </c>
      <c r="AY25" s="173">
        <f>'Por município'!R25</f>
        <v>0.51697061080624607</v>
      </c>
      <c r="AZ25" s="168">
        <f>'Por município'!S25</f>
        <v>4.1357648864499685</v>
      </c>
      <c r="BA25" s="17"/>
      <c r="BB25" s="33" t="s">
        <v>109</v>
      </c>
      <c r="BC25" s="14">
        <f>'Por município'!V25</f>
        <v>3129</v>
      </c>
      <c r="BD25" s="14">
        <f>'Por município'!W25</f>
        <v>637</v>
      </c>
      <c r="BE25" s="14">
        <f>'Por município'!X25</f>
        <v>3966</v>
      </c>
      <c r="BF25" s="43">
        <f>'Por município'!Y25</f>
        <v>7.0611872146118726</v>
      </c>
      <c r="BG25" s="173">
        <f>'Por município'!Z25</f>
        <v>0.28756857275685738</v>
      </c>
      <c r="BH25" s="168">
        <f>'Por município'!AA25</f>
        <v>1.7254114365411444</v>
      </c>
      <c r="BI25" s="17"/>
      <c r="BJ25" s="33" t="s">
        <v>109</v>
      </c>
      <c r="BK25" s="44">
        <f>'Por município'!AD25</f>
        <v>0</v>
      </c>
      <c r="BL25" s="173">
        <f>'Por município'!AE25</f>
        <v>0</v>
      </c>
      <c r="BM25" s="168">
        <f>'Por município'!AF25</f>
        <v>0</v>
      </c>
      <c r="BN25" s="17"/>
      <c r="BO25" s="33" t="s">
        <v>109</v>
      </c>
      <c r="BP25" s="44">
        <f>'Por município'!AI25</f>
        <v>4</v>
      </c>
      <c r="BQ25" s="173">
        <f>'Por município'!AJ25</f>
        <v>0.39432815665091159</v>
      </c>
      <c r="BR25" s="168">
        <f>'Por município'!AK25</f>
        <v>7.8865631330182318</v>
      </c>
      <c r="BS25" s="17"/>
      <c r="BT25" s="33" t="s">
        <v>109</v>
      </c>
      <c r="BU25" s="44">
        <f>'Por município'!AN25</f>
        <v>17</v>
      </c>
      <c r="BV25" s="173">
        <f>'Por município'!AO25</f>
        <v>0.29781617470602351</v>
      </c>
      <c r="BW25" s="168">
        <f>'Por município'!AP25</f>
        <v>6.8497720182385411</v>
      </c>
      <c r="BX25" s="17"/>
      <c r="BY25" s="33" t="s">
        <v>109</v>
      </c>
      <c r="BZ25" s="44">
        <f>'Por município'!AS25</f>
        <v>77</v>
      </c>
      <c r="CA25" s="173">
        <f>'Por município'!AT25</f>
        <v>0.30629648802550197</v>
      </c>
      <c r="CB25" s="168">
        <f>'Por município'!AU25</f>
        <v>7.6574122006375491</v>
      </c>
      <c r="CC25" s="17"/>
      <c r="CD25" s="33" t="s">
        <v>109</v>
      </c>
      <c r="CE25" s="44">
        <f>'Por município'!AX25</f>
        <v>16</v>
      </c>
      <c r="CF25" s="173">
        <f>'Por município'!AY25</f>
        <v>0.30830143856407549</v>
      </c>
      <c r="CG25" s="168">
        <f>'Por município'!AZ25</f>
        <v>5.2411244555892837</v>
      </c>
      <c r="CH25" s="17"/>
      <c r="CI25" s="33" t="s">
        <v>109</v>
      </c>
      <c r="CJ25" s="44">
        <f>'Por município'!BC25</f>
        <v>11</v>
      </c>
      <c r="CK25" s="173">
        <f>'Por município'!BD25</f>
        <v>0.88582460011031439</v>
      </c>
      <c r="CL25" s="168">
        <f>'Por município'!BE25</f>
        <v>28.34638720353006</v>
      </c>
      <c r="CM25" s="214"/>
      <c r="CN25" s="215"/>
    </row>
    <row r="26" spans="1:92" x14ac:dyDescent="0.25">
      <c r="A26" s="99">
        <v>23</v>
      </c>
      <c r="B26" s="17"/>
      <c r="C26" s="16"/>
      <c r="D26" s="20"/>
      <c r="E26" s="20"/>
      <c r="F26" s="20"/>
      <c r="G26" s="20"/>
      <c r="H26" s="20"/>
      <c r="I26" s="20"/>
      <c r="J26" s="164"/>
      <c r="K26" s="164"/>
      <c r="L26" s="50"/>
      <c r="M26" s="158"/>
      <c r="N26" s="158"/>
      <c r="O26" s="17"/>
      <c r="P26" s="20"/>
      <c r="Q26" s="20"/>
      <c r="R26" s="20"/>
      <c r="S26" s="20"/>
      <c r="T26" s="50"/>
      <c r="U26" s="158"/>
      <c r="V26" s="158"/>
      <c r="W26" s="17"/>
      <c r="X26" s="51"/>
      <c r="Y26" s="158"/>
      <c r="Z26" s="158"/>
      <c r="AA26" s="17"/>
      <c r="AB26" s="51"/>
      <c r="AC26" s="158"/>
      <c r="AD26" s="158"/>
      <c r="AE26" s="17"/>
      <c r="AF26" s="51"/>
      <c r="AG26" s="158"/>
      <c r="AH26" s="158"/>
      <c r="AI26" s="17"/>
      <c r="AJ26" s="33" t="s">
        <v>110</v>
      </c>
      <c r="AK26" s="41">
        <f>'Por município'!D26</f>
        <v>2230</v>
      </c>
      <c r="AL26" s="173">
        <f>'Por município'!E26</f>
        <v>0.12593660466280299</v>
      </c>
      <c r="AM26" s="169">
        <f>'Por município'!F26</f>
        <v>0.62968302331401493</v>
      </c>
      <c r="AN26" s="17"/>
      <c r="AO26" s="33" t="s">
        <v>110</v>
      </c>
      <c r="AP26" s="42">
        <f>'Por município'!I26</f>
        <v>3.8752186010492853</v>
      </c>
      <c r="AQ26" s="173">
        <f>'Por município'!J26</f>
        <v>-0.47363241783038129</v>
      </c>
      <c r="AR26" s="168">
        <f>'Por município'!K26</f>
        <v>-9.1174240432348395</v>
      </c>
      <c r="AS26" s="17"/>
      <c r="AT26" s="33" t="s">
        <v>110</v>
      </c>
      <c r="AU26" s="14">
        <f>'Por município'!N26</f>
        <v>98</v>
      </c>
      <c r="AV26" s="14">
        <f>'Por município'!O26</f>
        <v>128</v>
      </c>
      <c r="AW26" s="14">
        <f>'Por município'!P26</f>
        <v>195</v>
      </c>
      <c r="AX26" s="43">
        <f>'Por município'!Q26</f>
        <v>0.38447488584474887</v>
      </c>
      <c r="AY26" s="173">
        <f>'Por município'!R26</f>
        <v>4.7406801818651617E-2</v>
      </c>
      <c r="AZ26" s="168">
        <f>'Por município'!S26</f>
        <v>0.37925441454921294</v>
      </c>
      <c r="BA26" s="17"/>
      <c r="BB26" s="33" t="s">
        <v>110</v>
      </c>
      <c r="BC26" s="14">
        <f>'Por município'!V26</f>
        <v>1405</v>
      </c>
      <c r="BD26" s="14">
        <f>'Por município'!W26</f>
        <v>84</v>
      </c>
      <c r="BE26" s="14">
        <f>'Por município'!X26</f>
        <v>878</v>
      </c>
      <c r="BF26" s="43">
        <f>'Por município'!Y26</f>
        <v>2.1616438356164385</v>
      </c>
      <c r="BG26" s="173">
        <f>'Por município'!Z26</f>
        <v>8.8033472803347321E-2</v>
      </c>
      <c r="BH26" s="168">
        <f>'Por município'!AA26</f>
        <v>0.5282008368200839</v>
      </c>
      <c r="BI26" s="17"/>
      <c r="BJ26" s="33" t="s">
        <v>110</v>
      </c>
      <c r="BK26" s="44">
        <f>'Por município'!AD26</f>
        <v>0</v>
      </c>
      <c r="BL26" s="173">
        <f>'Por município'!AE26</f>
        <v>0</v>
      </c>
      <c r="BM26" s="168">
        <f>'Por município'!AF26</f>
        <v>0</v>
      </c>
      <c r="BN26" s="17"/>
      <c r="BO26" s="33" t="s">
        <v>110</v>
      </c>
      <c r="BP26" s="44">
        <f>'Por município'!AI26</f>
        <v>2</v>
      </c>
      <c r="BQ26" s="173">
        <f>'Por município'!AJ26</f>
        <v>0.19716407832545579</v>
      </c>
      <c r="BR26" s="168">
        <f>'Por município'!AK26</f>
        <v>3.9432815665091159</v>
      </c>
      <c r="BS26" s="17"/>
      <c r="BT26" s="33" t="s">
        <v>110</v>
      </c>
      <c r="BU26" s="44">
        <f>'Por município'!AN26</f>
        <v>6</v>
      </c>
      <c r="BV26" s="173">
        <f>'Por município'!AO26</f>
        <v>0.10511159107271417</v>
      </c>
      <c r="BW26" s="168">
        <f>'Por município'!AP26</f>
        <v>2.4175665946724259</v>
      </c>
      <c r="BX26" s="17"/>
      <c r="BY26" s="33" t="s">
        <v>110</v>
      </c>
      <c r="BZ26" s="44">
        <f>'Por município'!AS26</f>
        <v>32</v>
      </c>
      <c r="CA26" s="173">
        <f>'Por município'!AT26</f>
        <v>0.12729204697163718</v>
      </c>
      <c r="CB26" s="168">
        <f>'Por município'!AU26</f>
        <v>3.1823011742909295</v>
      </c>
      <c r="CC26" s="17"/>
      <c r="CD26" s="33" t="s">
        <v>110</v>
      </c>
      <c r="CE26" s="44">
        <f>'Por município'!AX26</f>
        <v>7</v>
      </c>
      <c r="CF26" s="173">
        <f>'Por município'!AY26</f>
        <v>0.13488187937178303</v>
      </c>
      <c r="CG26" s="168">
        <f>'Por município'!AZ26</f>
        <v>2.2929919493203115</v>
      </c>
      <c r="CH26" s="17"/>
      <c r="CI26" s="33" t="s">
        <v>110</v>
      </c>
      <c r="CJ26" s="44">
        <f>'Por município'!BC26</f>
        <v>11</v>
      </c>
      <c r="CK26" s="173">
        <f>'Por município'!BD26</f>
        <v>0.88582460011031439</v>
      </c>
      <c r="CL26" s="168">
        <f>'Por município'!BE26</f>
        <v>28.34638720353006</v>
      </c>
      <c r="CM26" s="214"/>
      <c r="CN26" s="215"/>
    </row>
    <row r="27" spans="1:92" x14ac:dyDescent="0.25">
      <c r="A27" s="99">
        <v>24</v>
      </c>
      <c r="B27" s="17"/>
      <c r="C27" s="16"/>
      <c r="D27" s="20"/>
      <c r="E27" s="20"/>
      <c r="F27" s="20"/>
      <c r="G27" s="20"/>
      <c r="H27" s="20"/>
      <c r="I27" s="20"/>
      <c r="J27" s="164"/>
      <c r="K27" s="164"/>
      <c r="L27" s="50"/>
      <c r="M27" s="158"/>
      <c r="N27" s="158"/>
      <c r="O27" s="17"/>
      <c r="P27" s="20"/>
      <c r="Q27" s="20"/>
      <c r="R27" s="20"/>
      <c r="S27" s="20"/>
      <c r="T27" s="50"/>
      <c r="U27" s="158"/>
      <c r="V27" s="158"/>
      <c r="W27" s="17"/>
      <c r="X27" s="51"/>
      <c r="Y27" s="158"/>
      <c r="Z27" s="158"/>
      <c r="AA27" s="17"/>
      <c r="AB27" s="51"/>
      <c r="AC27" s="158"/>
      <c r="AD27" s="158"/>
      <c r="AE27" s="17"/>
      <c r="AF27" s="51"/>
      <c r="AG27" s="158"/>
      <c r="AH27" s="158"/>
      <c r="AI27" s="17"/>
      <c r="AJ27" s="33" t="s">
        <v>111</v>
      </c>
      <c r="AK27" s="41">
        <f>'Por município'!D27</f>
        <v>3602</v>
      </c>
      <c r="AL27" s="173">
        <f>'Por município'!E27</f>
        <v>0.20341867712798939</v>
      </c>
      <c r="AM27" s="169">
        <f>'Por município'!F27</f>
        <v>1.0170933856399469</v>
      </c>
      <c r="AN27" s="17"/>
      <c r="AO27" s="33" t="s">
        <v>111</v>
      </c>
      <c r="AP27" s="42">
        <f>'Por município'!I27</f>
        <v>1.4789130843572524</v>
      </c>
      <c r="AQ27" s="173">
        <f>'Por município'!J27</f>
        <v>-0.18075397855373876</v>
      </c>
      <c r="AR27" s="168">
        <f>'Por município'!K27</f>
        <v>-3.4795140871594712</v>
      </c>
      <c r="AS27" s="17"/>
      <c r="AT27" s="33" t="s">
        <v>111</v>
      </c>
      <c r="AU27" s="14">
        <f>'Por município'!N27</f>
        <v>111</v>
      </c>
      <c r="AV27" s="14">
        <f>'Por município'!O27</f>
        <v>192</v>
      </c>
      <c r="AW27" s="14">
        <f>'Por município'!P27</f>
        <v>301</v>
      </c>
      <c r="AX27" s="43">
        <f>'Por município'!Q27</f>
        <v>0.55159817351598173</v>
      </c>
      <c r="AY27" s="173">
        <f>'Por município'!R27</f>
        <v>6.8013558903718713E-2</v>
      </c>
      <c r="AZ27" s="168">
        <f>'Por município'!S27</f>
        <v>0.5441084712297497</v>
      </c>
      <c r="BA27" s="17"/>
      <c r="BB27" s="33" t="s">
        <v>111</v>
      </c>
      <c r="BC27" s="14">
        <f>'Por município'!V27</f>
        <v>2175</v>
      </c>
      <c r="BD27" s="14">
        <f>'Por município'!W27</f>
        <v>180</v>
      </c>
      <c r="BE27" s="14">
        <f>'Por município'!X27</f>
        <v>1297</v>
      </c>
      <c r="BF27" s="43">
        <f>'Por município'!Y27</f>
        <v>3.3351598173515984</v>
      </c>
      <c r="BG27" s="173">
        <f>'Por município'!Z27</f>
        <v>0.13582519758251982</v>
      </c>
      <c r="BH27" s="168">
        <f>'Por município'!AA27</f>
        <v>0.81495118549511891</v>
      </c>
      <c r="BI27" s="17"/>
      <c r="BJ27" s="33" t="s">
        <v>111</v>
      </c>
      <c r="BK27" s="44">
        <f>'Por município'!AD27</f>
        <v>0</v>
      </c>
      <c r="BL27" s="173">
        <f>'Por município'!AE27</f>
        <v>0</v>
      </c>
      <c r="BM27" s="168">
        <f>'Por município'!AF27</f>
        <v>0</v>
      </c>
      <c r="BN27" s="17"/>
      <c r="BO27" s="33" t="s">
        <v>111</v>
      </c>
      <c r="BP27" s="44">
        <f>'Por município'!AI27</f>
        <v>4</v>
      </c>
      <c r="BQ27" s="173">
        <f>'Por município'!AJ27</f>
        <v>0.39432815665091159</v>
      </c>
      <c r="BR27" s="168">
        <f>'Por município'!AK27</f>
        <v>7.8865631330182318</v>
      </c>
      <c r="BS27" s="17"/>
      <c r="BT27" s="33" t="s">
        <v>111</v>
      </c>
      <c r="BU27" s="44">
        <f>'Por município'!AN27</f>
        <v>31</v>
      </c>
      <c r="BV27" s="173">
        <f>'Por município'!AO27</f>
        <v>0.54307655387568987</v>
      </c>
      <c r="BW27" s="168">
        <f>'Por município'!AP27</f>
        <v>12.490760739140867</v>
      </c>
      <c r="BX27" s="17"/>
      <c r="BY27" s="33" t="s">
        <v>111</v>
      </c>
      <c r="BZ27" s="44">
        <f>'Por município'!AS27</f>
        <v>59</v>
      </c>
      <c r="CA27" s="173">
        <f>'Por município'!AT27</f>
        <v>0.23469471160395608</v>
      </c>
      <c r="CB27" s="168">
        <f>'Por município'!AU27</f>
        <v>5.8673677900989016</v>
      </c>
      <c r="CC27" s="17"/>
      <c r="CD27" s="33" t="s">
        <v>111</v>
      </c>
      <c r="CE27" s="44">
        <f>'Por município'!AX27</f>
        <v>11</v>
      </c>
      <c r="CF27" s="173">
        <f>'Por município'!AY27</f>
        <v>0.21195723901280192</v>
      </c>
      <c r="CG27" s="168">
        <f>'Por município'!AZ27</f>
        <v>3.6032730632176326</v>
      </c>
      <c r="CH27" s="17"/>
      <c r="CI27" s="33" t="s">
        <v>111</v>
      </c>
      <c r="CJ27" s="44">
        <f>'Por município'!BC27</f>
        <v>11</v>
      </c>
      <c r="CK27" s="173">
        <f>'Por município'!BD27</f>
        <v>0.88582460011031439</v>
      </c>
      <c r="CL27" s="168">
        <f>'Por município'!BE27</f>
        <v>28.34638720353006</v>
      </c>
      <c r="CM27" s="214"/>
      <c r="CN27" s="215"/>
    </row>
    <row r="28" spans="1:92" x14ac:dyDescent="0.25">
      <c r="A28" s="99">
        <v>25</v>
      </c>
      <c r="B28" s="23" t="s">
        <v>24</v>
      </c>
      <c r="C28" s="16">
        <f>'Por Zona'!C13</f>
        <v>49</v>
      </c>
      <c r="D28" s="52">
        <f>'Por Zona'!D13</f>
        <v>99</v>
      </c>
      <c r="E28" s="52">
        <f>'Por Zona'!E13</f>
        <v>107</v>
      </c>
      <c r="F28" s="52">
        <f>'Por Zona'!F13</f>
        <v>88</v>
      </c>
      <c r="G28" s="52">
        <f>'Por Zona'!G13</f>
        <v>85</v>
      </c>
      <c r="H28" s="52">
        <f>'Por Zona'!H13</f>
        <v>864</v>
      </c>
      <c r="I28" s="52">
        <f>'Por Zona'!I13</f>
        <v>158</v>
      </c>
      <c r="J28" s="163">
        <f>'Por Zona'!J13</f>
        <v>1051</v>
      </c>
      <c r="K28" s="163">
        <f>'Por Zona'!K13</f>
        <v>350</v>
      </c>
      <c r="L28" s="53">
        <f>'Por Zona'!L13</f>
        <v>750</v>
      </c>
      <c r="M28" s="158">
        <f>'Por Zona'!M13</f>
        <v>1.3310891881082523</v>
      </c>
      <c r="N28" s="158">
        <f>'Por Zona'!N13</f>
        <v>18.635248633515531</v>
      </c>
      <c r="O28" s="24" t="s">
        <v>24</v>
      </c>
      <c r="P28" s="52">
        <f>'Por Zona'!P13</f>
        <v>3</v>
      </c>
      <c r="Q28" s="52">
        <f>'Por Zona'!Q13</f>
        <v>6</v>
      </c>
      <c r="R28" s="52">
        <f>'Por Zona'!R13</f>
        <v>1</v>
      </c>
      <c r="S28" s="52">
        <f>'Por Zona'!S13</f>
        <v>1</v>
      </c>
      <c r="T28" s="53">
        <f>'Por Zona'!T13</f>
        <v>11</v>
      </c>
      <c r="U28" s="158">
        <f>'Por Zona'!U13</f>
        <v>1.5481481481481481</v>
      </c>
      <c r="V28" s="158">
        <f>'Por Zona'!V13</f>
        <v>17.029629629629628</v>
      </c>
      <c r="W28" s="24" t="s">
        <v>24</v>
      </c>
      <c r="X28" s="54">
        <f>'Por Zona'!X13</f>
        <v>2</v>
      </c>
      <c r="Y28" s="158">
        <f>'Por Zona'!Y13</f>
        <v>0.78082191780821919</v>
      </c>
      <c r="Z28" s="158">
        <f>'Por Zona'!Z13</f>
        <v>60.12328767123288</v>
      </c>
      <c r="AA28" s="24" t="s">
        <v>24</v>
      </c>
      <c r="AB28" s="54">
        <f>'Por Zona'!AB13</f>
        <v>38</v>
      </c>
      <c r="AC28" s="158">
        <f>'Por Zona'!AC13</f>
        <v>1.5041666666666667</v>
      </c>
      <c r="AD28" s="158">
        <f>'Por Zona'!AD13</f>
        <v>39.108333333333334</v>
      </c>
      <c r="AE28" s="24" t="s">
        <v>24</v>
      </c>
      <c r="AF28" s="54">
        <f>'Por Zona'!AF13</f>
        <v>33</v>
      </c>
      <c r="AG28" s="158">
        <f>'Por Zona'!AG13</f>
        <v>0.95096056622851366</v>
      </c>
      <c r="AH28" s="158">
        <f>'Por Zona'!AH13</f>
        <v>22.823053589484328</v>
      </c>
      <c r="AI28" s="24" t="s">
        <v>24</v>
      </c>
      <c r="AJ28" s="33" t="s">
        <v>112</v>
      </c>
      <c r="AK28" s="41">
        <f>'Por município'!D28</f>
        <v>9540</v>
      </c>
      <c r="AL28" s="173">
        <f>'Por município'!E28</f>
        <v>0.53876018317629615</v>
      </c>
      <c r="AM28" s="169">
        <f>'Por município'!F28</f>
        <v>2.6938009158814809</v>
      </c>
      <c r="AN28" s="24" t="s">
        <v>24</v>
      </c>
      <c r="AO28" s="33" t="s">
        <v>112</v>
      </c>
      <c r="AP28" s="42">
        <f>'Por município'!I28</f>
        <v>1.5579135270624247</v>
      </c>
      <c r="AQ28" s="173">
        <f>'Por município'!J28</f>
        <v>-0.19040947790492113</v>
      </c>
      <c r="AR28" s="168">
        <f>'Por município'!K28</f>
        <v>-3.6653824496697318</v>
      </c>
      <c r="AS28" s="24" t="s">
        <v>24</v>
      </c>
      <c r="AT28" s="33" t="s">
        <v>112</v>
      </c>
      <c r="AU28" s="14">
        <f>'Por município'!N28</f>
        <v>605</v>
      </c>
      <c r="AV28" s="14">
        <f>'Por município'!O28</f>
        <v>7952</v>
      </c>
      <c r="AW28" s="14">
        <f>'Por município'!P28</f>
        <v>226</v>
      </c>
      <c r="AX28" s="43">
        <f>'Por município'!Q28</f>
        <v>8.0210045662100455</v>
      </c>
      <c r="AY28" s="173">
        <f>'Por município'!R28</f>
        <v>0.98901173485324734</v>
      </c>
      <c r="AZ28" s="168">
        <f>'Por município'!S28</f>
        <v>7.9120938788259787</v>
      </c>
      <c r="BA28" s="24" t="s">
        <v>24</v>
      </c>
      <c r="BB28" s="33" t="s">
        <v>112</v>
      </c>
      <c r="BC28" s="14">
        <f>'Por município'!V28</f>
        <v>7412</v>
      </c>
      <c r="BD28" s="14">
        <f>'Por município'!W28</f>
        <v>3259</v>
      </c>
      <c r="BE28" s="14">
        <f>'Por município'!X28</f>
        <v>5710</v>
      </c>
      <c r="BF28" s="43">
        <f>'Por município'!Y28</f>
        <v>14.959817351598174</v>
      </c>
      <c r="BG28" s="173">
        <f>'Por município'!Z28</f>
        <v>0.60924221292422154</v>
      </c>
      <c r="BH28" s="168">
        <f>'Por município'!AA28</f>
        <v>3.6554532775453294</v>
      </c>
      <c r="BI28" s="24" t="s">
        <v>24</v>
      </c>
      <c r="BJ28" s="33" t="s">
        <v>112</v>
      </c>
      <c r="BK28" s="44">
        <f>'Por município'!AD28</f>
        <v>0</v>
      </c>
      <c r="BL28" s="173">
        <f>'Por município'!AE28</f>
        <v>0</v>
      </c>
      <c r="BM28" s="168">
        <f>'Por município'!AF28</f>
        <v>0</v>
      </c>
      <c r="BN28" s="24" t="s">
        <v>24</v>
      </c>
      <c r="BO28" s="33" t="s">
        <v>112</v>
      </c>
      <c r="BP28" s="44">
        <f>'Por município'!AI28</f>
        <v>4</v>
      </c>
      <c r="BQ28" s="173">
        <f>'Por município'!AJ28</f>
        <v>0.39432815665091159</v>
      </c>
      <c r="BR28" s="168">
        <f>'Por município'!AK28</f>
        <v>7.8865631330182318</v>
      </c>
      <c r="BS28" s="24" t="s">
        <v>24</v>
      </c>
      <c r="BT28" s="33" t="s">
        <v>112</v>
      </c>
      <c r="BU28" s="44">
        <f>'Por município'!AN28</f>
        <v>26</v>
      </c>
      <c r="BV28" s="173">
        <f>'Por município'!AO28</f>
        <v>0.45548356131509476</v>
      </c>
      <c r="BW28" s="168">
        <f>'Por município'!AP28</f>
        <v>10.47612191024718</v>
      </c>
      <c r="BX28" s="24" t="s">
        <v>24</v>
      </c>
      <c r="BY28" s="33" t="s">
        <v>112</v>
      </c>
      <c r="BZ28" s="44">
        <f>'Por município'!AS28</f>
        <v>147</v>
      </c>
      <c r="CA28" s="173">
        <f>'Por município'!AT28</f>
        <v>0.58474784077595843</v>
      </c>
      <c r="CB28" s="168">
        <f>'Por município'!AU28</f>
        <v>14.618696019398961</v>
      </c>
      <c r="CC28" s="24" t="s">
        <v>24</v>
      </c>
      <c r="CD28" s="33" t="s">
        <v>112</v>
      </c>
      <c r="CE28" s="44">
        <f>'Por município'!AX28</f>
        <v>30</v>
      </c>
      <c r="CF28" s="173">
        <f>'Por município'!AY28</f>
        <v>0.5780651973076415</v>
      </c>
      <c r="CG28" s="168">
        <f>'Por município'!AZ28</f>
        <v>9.8271083542299049</v>
      </c>
      <c r="CH28" s="24" t="s">
        <v>24</v>
      </c>
      <c r="CI28" s="33" t="s">
        <v>112</v>
      </c>
      <c r="CJ28" s="44">
        <f>'Por município'!BC28</f>
        <v>11</v>
      </c>
      <c r="CK28" s="173">
        <f>'Por município'!BD28</f>
        <v>0.88582460011031439</v>
      </c>
      <c r="CL28" s="168">
        <f>'Por município'!BE28</f>
        <v>28.34638720353006</v>
      </c>
      <c r="CM28" s="212">
        <f>M28+U28+Y28+AC28+AG28+AL28+AQ28+AY28+BG28+BL28+BQ28+BV28+CA28+CF28+CK28+AL29+AQ29+AY29+BG29+BL29+BQ29+BV29+CA29+CF29+CK29</f>
        <v>34.981947971458752</v>
      </c>
      <c r="CN28" s="213">
        <f>N28+V28+Z28+AD28+AH28+AM28+AR28+AZ28+BH28+BM28+BR28+BW28+CB28+CG28+CL28+AM29+AR29+AZ29+BH29+BM29+BR29+BW29+CB29+CG29+CL29</f>
        <v>629.66548794003472</v>
      </c>
    </row>
    <row r="29" spans="1:92" x14ac:dyDescent="0.25">
      <c r="A29" s="99">
        <v>26</v>
      </c>
      <c r="B29" s="24"/>
      <c r="C29" s="16"/>
      <c r="D29" s="20"/>
      <c r="E29" s="20"/>
      <c r="F29" s="20"/>
      <c r="G29" s="20"/>
      <c r="H29" s="20"/>
      <c r="I29" s="20"/>
      <c r="J29" s="164"/>
      <c r="K29" s="164"/>
      <c r="L29" s="50"/>
      <c r="M29" s="158"/>
      <c r="N29" s="158"/>
      <c r="O29" s="24"/>
      <c r="P29" s="20"/>
      <c r="Q29" s="20"/>
      <c r="R29" s="20"/>
      <c r="S29" s="20"/>
      <c r="T29" s="50"/>
      <c r="U29" s="158"/>
      <c r="V29" s="158"/>
      <c r="W29" s="24"/>
      <c r="X29" s="51"/>
      <c r="Y29" s="158"/>
      <c r="Z29" s="158"/>
      <c r="AA29" s="24"/>
      <c r="AB29" s="51"/>
      <c r="AC29" s="158"/>
      <c r="AD29" s="158"/>
      <c r="AE29" s="24"/>
      <c r="AF29" s="51"/>
      <c r="AG29" s="158"/>
      <c r="AH29" s="158"/>
      <c r="AI29" s="24"/>
      <c r="AJ29" s="33" t="s">
        <v>113</v>
      </c>
      <c r="AK29" s="41">
        <f>'Por município'!D29</f>
        <v>78306</v>
      </c>
      <c r="AL29" s="173">
        <f>'Por município'!E29</f>
        <v>4.4222384595181392</v>
      </c>
      <c r="AM29" s="169">
        <f>'Por município'!F29</f>
        <v>22.111192297590698</v>
      </c>
      <c r="AN29" s="24"/>
      <c r="AO29" s="33" t="s">
        <v>113</v>
      </c>
      <c r="AP29" s="42">
        <f>'Por município'!I29</f>
        <v>24.583027315215396</v>
      </c>
      <c r="AQ29" s="173">
        <f>'Por município'!J29</f>
        <v>-3.0045579007447825</v>
      </c>
      <c r="AR29" s="168">
        <f>'Por município'!K29</f>
        <v>-57.837739589337062</v>
      </c>
      <c r="AS29" s="24"/>
      <c r="AT29" s="33" t="s">
        <v>113</v>
      </c>
      <c r="AU29" s="14">
        <f>'Por município'!N29</f>
        <v>5298</v>
      </c>
      <c r="AV29" s="14">
        <f>'Por município'!O29</f>
        <v>5953</v>
      </c>
      <c r="AW29" s="14">
        <f>'Por município'!P29</f>
        <v>2879</v>
      </c>
      <c r="AX29" s="43">
        <f>'Por município'!Q29</f>
        <v>12.904109589041097</v>
      </c>
      <c r="AY29" s="173">
        <f>'Por município'!R29</f>
        <v>1.5911118995191149</v>
      </c>
      <c r="AZ29" s="168">
        <f>'Por município'!S29</f>
        <v>12.728895196152919</v>
      </c>
      <c r="BA29" s="24"/>
      <c r="BB29" s="33" t="s">
        <v>113</v>
      </c>
      <c r="BC29" s="14">
        <f>'Por município'!V29</f>
        <v>48171</v>
      </c>
      <c r="BD29" s="14">
        <f>'Por município'!W29</f>
        <v>6954</v>
      </c>
      <c r="BE29" s="14">
        <f>'Por município'!X29</f>
        <v>37659</v>
      </c>
      <c r="BF29" s="43">
        <f>'Por município'!Y29</f>
        <v>84.734246575342468</v>
      </c>
      <c r="BG29" s="173">
        <f>'Por município'!Z29</f>
        <v>3.4508228730822887</v>
      </c>
      <c r="BH29" s="168">
        <f>'Por município'!AA29</f>
        <v>20.704937238493734</v>
      </c>
      <c r="BI29" s="24"/>
      <c r="BJ29" s="33" t="s">
        <v>113</v>
      </c>
      <c r="BK29" s="44">
        <f>'Por município'!AD29</f>
        <v>0</v>
      </c>
      <c r="BL29" s="173">
        <f>'Por município'!AE29</f>
        <v>0</v>
      </c>
      <c r="BM29" s="168">
        <f>'Por município'!AF29</f>
        <v>0</v>
      </c>
      <c r="BN29" s="24"/>
      <c r="BO29" s="33" t="s">
        <v>113</v>
      </c>
      <c r="BP29" s="44">
        <f>'Por município'!AI29</f>
        <v>37</v>
      </c>
      <c r="BQ29" s="173">
        <f>'Por município'!AJ29</f>
        <v>3.647535449020932</v>
      </c>
      <c r="BR29" s="168">
        <f>'Por município'!AK29</f>
        <v>72.950708980418639</v>
      </c>
      <c r="BS29" s="24"/>
      <c r="BT29" s="33" t="s">
        <v>113</v>
      </c>
      <c r="BU29" s="44">
        <f>'Por município'!AN29</f>
        <v>237</v>
      </c>
      <c r="BV29" s="173">
        <f>'Por município'!AO29</f>
        <v>4.1519078473722102</v>
      </c>
      <c r="BW29" s="168">
        <f>'Por município'!AP29</f>
        <v>95.493880489560837</v>
      </c>
      <c r="BX29" s="24"/>
      <c r="BY29" s="33" t="s">
        <v>113</v>
      </c>
      <c r="BZ29" s="44">
        <f>'Por município'!AS29</f>
        <v>952</v>
      </c>
      <c r="CA29" s="173">
        <f>'Por município'!AT29</f>
        <v>3.7869383974062067</v>
      </c>
      <c r="CB29" s="168">
        <f>'Por município'!AU29</f>
        <v>94.673459935155165</v>
      </c>
      <c r="CC29" s="24"/>
      <c r="CD29" s="33" t="s">
        <v>113</v>
      </c>
      <c r="CE29" s="44">
        <f>'Por município'!AX29</f>
        <v>214</v>
      </c>
      <c r="CF29" s="173">
        <f>'Por município'!AY29</f>
        <v>4.12353174079451</v>
      </c>
      <c r="CG29" s="168">
        <f>'Por município'!AZ29</f>
        <v>70.100039593506665</v>
      </c>
      <c r="CH29" s="24"/>
      <c r="CI29" s="33" t="s">
        <v>113</v>
      </c>
      <c r="CJ29" s="44">
        <f>'Por município'!BC29</f>
        <v>23</v>
      </c>
      <c r="CK29" s="173">
        <f>'Por município'!BD29</f>
        <v>1.8521787093215665</v>
      </c>
      <c r="CL29" s="168">
        <f>'Por município'!BE29</f>
        <v>59.269718698290127</v>
      </c>
      <c r="CM29" s="214"/>
      <c r="CN29" s="215"/>
    </row>
    <row r="30" spans="1:92" x14ac:dyDescent="0.25">
      <c r="A30" s="99">
        <v>27</v>
      </c>
      <c r="B30" s="25" t="s">
        <v>25</v>
      </c>
      <c r="C30" s="16">
        <f>'Por Zona'!C14</f>
        <v>63</v>
      </c>
      <c r="D30" s="52">
        <f>'Por Zona'!D14</f>
        <v>75</v>
      </c>
      <c r="E30" s="52">
        <f>'Por Zona'!E14</f>
        <v>74</v>
      </c>
      <c r="F30" s="52">
        <f>'Por Zona'!F14</f>
        <v>55</v>
      </c>
      <c r="G30" s="52">
        <f>'Por Zona'!G14</f>
        <v>54</v>
      </c>
      <c r="H30" s="52">
        <f>'Por Zona'!H14</f>
        <v>622</v>
      </c>
      <c r="I30" s="52">
        <f>'Por Zona'!I14</f>
        <v>302</v>
      </c>
      <c r="J30" s="163">
        <f>'Por Zona'!J14</f>
        <v>752</v>
      </c>
      <c r="K30" s="163">
        <f>'Por Zona'!K14</f>
        <v>430</v>
      </c>
      <c r="L30" s="53">
        <f>'Por Zona'!L14</f>
        <v>385</v>
      </c>
      <c r="M30" s="158">
        <f>'Por Zona'!M14</f>
        <v>0.95240634582055717</v>
      </c>
      <c r="N30" s="158">
        <f>'Por Zona'!N14</f>
        <v>13.333688841487801</v>
      </c>
      <c r="O30" s="19" t="s">
        <v>25</v>
      </c>
      <c r="P30" s="52">
        <f>'Por Zona'!P14</f>
        <v>2</v>
      </c>
      <c r="Q30" s="52">
        <f>'Por Zona'!Q14</f>
        <v>3</v>
      </c>
      <c r="R30" s="52">
        <f>'Por Zona'!R14</f>
        <v>3</v>
      </c>
      <c r="S30" s="52">
        <f>'Por Zona'!S14</f>
        <v>0</v>
      </c>
      <c r="T30" s="53">
        <f>'Por Zona'!T14</f>
        <v>8</v>
      </c>
      <c r="U30" s="158">
        <f>'Por Zona'!U14</f>
        <v>1.125925925925926</v>
      </c>
      <c r="V30" s="158">
        <f>'Por Zona'!V14</f>
        <v>12.385185185185186</v>
      </c>
      <c r="W30" s="19" t="s">
        <v>25</v>
      </c>
      <c r="X30" s="54">
        <f>'Por Zona'!X14</f>
        <v>2</v>
      </c>
      <c r="Y30" s="158">
        <f>'Por Zona'!Y14</f>
        <v>0.78082191780821919</v>
      </c>
      <c r="Z30" s="158">
        <f>'Por Zona'!Z14</f>
        <v>60.12328767123288</v>
      </c>
      <c r="AA30" s="19" t="s">
        <v>25</v>
      </c>
      <c r="AB30" s="54">
        <f>'Por Zona'!AB14</f>
        <v>35</v>
      </c>
      <c r="AC30" s="158">
        <f>'Por Zona'!AC14</f>
        <v>1.3854166666666667</v>
      </c>
      <c r="AD30" s="158">
        <f>'Por Zona'!AD14</f>
        <v>36.020833333333336</v>
      </c>
      <c r="AE30" s="19" t="s">
        <v>25</v>
      </c>
      <c r="AF30" s="54">
        <f>'Por Zona'!AF14</f>
        <v>30</v>
      </c>
      <c r="AG30" s="158">
        <f>'Por Zona'!AG14</f>
        <v>0.86450960566228507</v>
      </c>
      <c r="AH30" s="158">
        <f>'Por Zona'!AH14</f>
        <v>20.748230535894841</v>
      </c>
      <c r="AI30" s="19" t="s">
        <v>25</v>
      </c>
      <c r="AJ30" s="33" t="s">
        <v>114</v>
      </c>
      <c r="AK30" s="41">
        <f>'Por município'!D30</f>
        <v>14041</v>
      </c>
      <c r="AL30" s="173">
        <f>'Por município'!E30</f>
        <v>0.79294881886565771</v>
      </c>
      <c r="AM30" s="169">
        <f>'Por município'!F30</f>
        <v>3.9647440943282888</v>
      </c>
      <c r="AN30" s="19" t="s">
        <v>25</v>
      </c>
      <c r="AO30" s="33" t="s">
        <v>114</v>
      </c>
      <c r="AP30" s="42">
        <f>'Por município'!I30</f>
        <v>0.92040990941981637</v>
      </c>
      <c r="AQ30" s="173">
        <f>'Por município'!J30</f>
        <v>-0.11249325926426766</v>
      </c>
      <c r="AR30" s="168">
        <f>'Por município'!K30</f>
        <v>-2.1654952408371524</v>
      </c>
      <c r="AS30" s="19" t="s">
        <v>25</v>
      </c>
      <c r="AT30" s="33" t="s">
        <v>114</v>
      </c>
      <c r="AU30" s="14">
        <f>'Por município'!N30</f>
        <v>991</v>
      </c>
      <c r="AV30" s="14">
        <f>'Por município'!O30</f>
        <v>4384</v>
      </c>
      <c r="AW30" s="14">
        <f>'Por município'!P30</f>
        <v>2933</v>
      </c>
      <c r="AX30" s="43">
        <f>'Por município'!Q30</f>
        <v>7.5872146118721462</v>
      </c>
      <c r="AY30" s="173">
        <f>'Por município'!R30</f>
        <v>0.93552425061605138</v>
      </c>
      <c r="AZ30" s="168">
        <f>'Por município'!S30</f>
        <v>7.484194004928411</v>
      </c>
      <c r="BA30" s="19" t="s">
        <v>25</v>
      </c>
      <c r="BB30" s="33" t="s">
        <v>114</v>
      </c>
      <c r="BC30" s="14">
        <f>'Por município'!V30</f>
        <v>11834</v>
      </c>
      <c r="BD30" s="14">
        <f>'Por município'!W30</f>
        <v>1873</v>
      </c>
      <c r="BE30" s="14">
        <f>'Por município'!X30</f>
        <v>11862</v>
      </c>
      <c r="BF30" s="43">
        <f>'Por município'!Y30</f>
        <v>23.350684931506848</v>
      </c>
      <c r="BG30" s="173">
        <f>'Por município'!Z30</f>
        <v>0.95096234309623462</v>
      </c>
      <c r="BH30" s="168">
        <f>'Por município'!AA30</f>
        <v>5.7057740585774077</v>
      </c>
      <c r="BI30" s="19" t="s">
        <v>25</v>
      </c>
      <c r="BJ30" s="33" t="s">
        <v>114</v>
      </c>
      <c r="BK30" s="44">
        <f>'Por município'!AD30</f>
        <v>2</v>
      </c>
      <c r="BL30" s="173">
        <f>'Por município'!AE30</f>
        <v>1.9210526315789473</v>
      </c>
      <c r="BM30" s="168">
        <f>'Por município'!AF30</f>
        <v>55.710526315789473</v>
      </c>
      <c r="BN30" s="19" t="s">
        <v>25</v>
      </c>
      <c r="BO30" s="33" t="s">
        <v>114</v>
      </c>
      <c r="BP30" s="44">
        <f>'Por município'!AI30</f>
        <v>10</v>
      </c>
      <c r="BQ30" s="173">
        <f>'Por município'!AJ30</f>
        <v>0.98582039162727886</v>
      </c>
      <c r="BR30" s="168">
        <f>'Por município'!AK30</f>
        <v>19.716407832545578</v>
      </c>
      <c r="BS30" s="19" t="s">
        <v>25</v>
      </c>
      <c r="BT30" s="33" t="s">
        <v>114</v>
      </c>
      <c r="BU30" s="44">
        <f>'Por município'!AN30</f>
        <v>48</v>
      </c>
      <c r="BV30" s="173">
        <f>'Por município'!AO30</f>
        <v>0.84089272858171338</v>
      </c>
      <c r="BW30" s="168">
        <f>'Por município'!AP30</f>
        <v>19.340532757379407</v>
      </c>
      <c r="BX30" s="19" t="s">
        <v>25</v>
      </c>
      <c r="BY30" s="33" t="s">
        <v>114</v>
      </c>
      <c r="BZ30" s="44">
        <f>'Por município'!AS30</f>
        <v>261</v>
      </c>
      <c r="CA30" s="173">
        <f>'Por município'!AT30</f>
        <v>1.0382257581124159</v>
      </c>
      <c r="CB30" s="168">
        <f>'Por município'!AU30</f>
        <v>25.955643952810398</v>
      </c>
      <c r="CC30" s="19" t="s">
        <v>25</v>
      </c>
      <c r="CD30" s="33" t="s">
        <v>114</v>
      </c>
      <c r="CE30" s="44">
        <f>'Por município'!AX30</f>
        <v>44</v>
      </c>
      <c r="CF30" s="173">
        <f>'Por município'!AY30</f>
        <v>0.84782895605120767</v>
      </c>
      <c r="CG30" s="168">
        <f>'Por município'!AZ30</f>
        <v>14.413092252870531</v>
      </c>
      <c r="CH30" s="19" t="s">
        <v>25</v>
      </c>
      <c r="CI30" s="33" t="s">
        <v>114</v>
      </c>
      <c r="CJ30" s="44">
        <f>'Por município'!BC30</f>
        <v>13</v>
      </c>
      <c r="CK30" s="173">
        <f>'Por município'!BD30</f>
        <v>1.0468836183121897</v>
      </c>
      <c r="CL30" s="168">
        <f>'Por município'!BE30</f>
        <v>33.50027578599007</v>
      </c>
      <c r="CM30" s="212">
        <f>M30+U30+Y30+AC30+AG30+AL30+AQ30+AY30+BG30+BL30+BQ30+BV30+CA30+CF30+CK30+AL31+AQ31+AY31+BG31+BL31+BQ31+BV31+CA31+CF31+CK31</f>
        <v>26.783489648015486</v>
      </c>
      <c r="CN30" s="213">
        <f>N30+V30+Z30+AD30+AH30+AM30+AR30+AZ30+BH30+BM30+BR30+BW30+CB30+CG30+CL30+AM31+AR31+AZ31+BH31+BM31+BR31+BW31+CB31+CG31+CL31</f>
        <v>584.15572672833184</v>
      </c>
    </row>
    <row r="31" spans="1:92" x14ac:dyDescent="0.25">
      <c r="A31" s="99">
        <v>28</v>
      </c>
      <c r="B31" s="19"/>
      <c r="C31" s="16"/>
      <c r="D31" s="20"/>
      <c r="E31" s="20"/>
      <c r="F31" s="20"/>
      <c r="G31" s="20"/>
      <c r="H31" s="20"/>
      <c r="I31" s="20"/>
      <c r="J31" s="164"/>
      <c r="K31" s="164"/>
      <c r="L31" s="50"/>
      <c r="M31" s="158"/>
      <c r="N31" s="158"/>
      <c r="O31" s="19"/>
      <c r="P31" s="20"/>
      <c r="Q31" s="20"/>
      <c r="R31" s="20"/>
      <c r="S31" s="20"/>
      <c r="T31" s="50"/>
      <c r="U31" s="158"/>
      <c r="V31" s="158"/>
      <c r="W31" s="19"/>
      <c r="X31" s="51"/>
      <c r="Y31" s="158"/>
      <c r="Z31" s="158"/>
      <c r="AA31" s="19"/>
      <c r="AB31" s="51"/>
      <c r="AC31" s="158"/>
      <c r="AD31" s="158"/>
      <c r="AE31" s="19"/>
      <c r="AF31" s="51"/>
      <c r="AG31" s="158"/>
      <c r="AH31" s="158"/>
      <c r="AI31" s="19"/>
      <c r="AJ31" s="33" t="s">
        <v>115</v>
      </c>
      <c r="AK31" s="41">
        <f>'Por município'!D31</f>
        <v>18104</v>
      </c>
      <c r="AL31" s="173">
        <f>'Por município'!E31</f>
        <v>1.0224019241324598</v>
      </c>
      <c r="AM31" s="169">
        <f>'Por município'!F31</f>
        <v>5.1120096206622989</v>
      </c>
      <c r="AN31" s="19"/>
      <c r="AO31" s="33" t="s">
        <v>115</v>
      </c>
      <c r="AP31" s="42">
        <f>'Por município'!I31</f>
        <v>1.4256316926068975</v>
      </c>
      <c r="AQ31" s="173">
        <f>'Por município'!J31</f>
        <v>-0.17424188285073627</v>
      </c>
      <c r="AR31" s="168">
        <f>'Por município'!K31</f>
        <v>-3.3541562448766733</v>
      </c>
      <c r="AS31" s="19"/>
      <c r="AT31" s="33" t="s">
        <v>115</v>
      </c>
      <c r="AU31" s="14">
        <f>'Por município'!N31</f>
        <v>1047</v>
      </c>
      <c r="AV31" s="14">
        <f>'Por município'!O31</f>
        <v>1596</v>
      </c>
      <c r="AW31" s="14">
        <f>'Por município'!P31</f>
        <v>451</v>
      </c>
      <c r="AX31" s="43">
        <f>'Por município'!Q31</f>
        <v>2.8255707762557076</v>
      </c>
      <c r="AY31" s="173">
        <f>'Por município'!R31</f>
        <v>0.34840058153659886</v>
      </c>
      <c r="AZ31" s="168">
        <f>'Por município'!S31</f>
        <v>2.7872046522927909</v>
      </c>
      <c r="BA31" s="19"/>
      <c r="BB31" s="33" t="s">
        <v>115</v>
      </c>
      <c r="BC31" s="14">
        <f>'Por município'!V31</f>
        <v>13274</v>
      </c>
      <c r="BD31" s="14">
        <f>'Por município'!W31</f>
        <v>1680</v>
      </c>
      <c r="BE31" s="14">
        <f>'Por município'!X31</f>
        <v>16607</v>
      </c>
      <c r="BF31" s="43">
        <f>'Por município'!Y31</f>
        <v>28.822831050228313</v>
      </c>
      <c r="BG31" s="173">
        <f>'Por município'!Z31</f>
        <v>1.1738168293816835</v>
      </c>
      <c r="BH31" s="168">
        <f>'Por município'!AA31</f>
        <v>7.0429009762901007</v>
      </c>
      <c r="BI31" s="19"/>
      <c r="BJ31" s="33" t="s">
        <v>115</v>
      </c>
      <c r="BK31" s="44">
        <f>'Por município'!AD31</f>
        <v>3</v>
      </c>
      <c r="BL31" s="173">
        <f>'Por município'!AE31</f>
        <v>2.8815789473684208</v>
      </c>
      <c r="BM31" s="168">
        <f>'Por município'!AF31</f>
        <v>83.565789473684205</v>
      </c>
      <c r="BN31" s="19"/>
      <c r="BO31" s="33" t="s">
        <v>115</v>
      </c>
      <c r="BP31" s="44">
        <f>'Por município'!AI31</f>
        <v>25</v>
      </c>
      <c r="BQ31" s="173">
        <f>'Por município'!AJ31</f>
        <v>2.4645509790681972</v>
      </c>
      <c r="BR31" s="168">
        <f>'Por município'!AK31</f>
        <v>49.29101958136394</v>
      </c>
      <c r="BS31" s="19"/>
      <c r="BT31" s="33" t="s">
        <v>115</v>
      </c>
      <c r="BU31" s="44">
        <f>'Por município'!AN31</f>
        <v>63</v>
      </c>
      <c r="BV31" s="173">
        <f>'Por município'!AO31</f>
        <v>1.1036717062634989</v>
      </c>
      <c r="BW31" s="168">
        <f>'Por município'!AP31</f>
        <v>25.384449244060473</v>
      </c>
      <c r="BX31" s="19"/>
      <c r="BY31" s="33" t="s">
        <v>115</v>
      </c>
      <c r="BZ31" s="44">
        <f>'Por município'!AS31</f>
        <v>348</v>
      </c>
      <c r="CA31" s="173">
        <f>'Por município'!AT31</f>
        <v>1.3843010108165543</v>
      </c>
      <c r="CB31" s="168">
        <f>'Por município'!AU31</f>
        <v>34.607525270413859</v>
      </c>
      <c r="CC31" s="19"/>
      <c r="CD31" s="33" t="s">
        <v>115</v>
      </c>
      <c r="CE31" s="44">
        <f>'Por município'!AX31</f>
        <v>61</v>
      </c>
      <c r="CF31" s="173">
        <f>'Por município'!AY31</f>
        <v>1.1753992345255377</v>
      </c>
      <c r="CG31" s="168">
        <f>'Por município'!AZ31</f>
        <v>19.981786986934143</v>
      </c>
      <c r="CH31" s="19"/>
      <c r="CI31" s="33" t="s">
        <v>115</v>
      </c>
      <c r="CJ31" s="44">
        <f>'Por município'!BC31</f>
        <v>13</v>
      </c>
      <c r="CK31" s="173">
        <f>'Por município'!BD31</f>
        <v>1.0468836183121897</v>
      </c>
      <c r="CL31" s="168">
        <f>'Por município'!BE31</f>
        <v>33.50027578599007</v>
      </c>
      <c r="CM31" s="214"/>
      <c r="CN31" s="215"/>
    </row>
    <row r="32" spans="1:92" x14ac:dyDescent="0.25">
      <c r="A32" s="99">
        <v>29</v>
      </c>
      <c r="B32" s="19" t="s">
        <v>26</v>
      </c>
      <c r="C32" s="16">
        <f>'Por Zona'!C15</f>
        <v>35</v>
      </c>
      <c r="D32" s="52">
        <f>'Por Zona'!D15</f>
        <v>32</v>
      </c>
      <c r="E32" s="52">
        <f>'Por Zona'!E15</f>
        <v>28</v>
      </c>
      <c r="F32" s="52">
        <f>'Por Zona'!F15</f>
        <v>46</v>
      </c>
      <c r="G32" s="52">
        <f>'Por Zona'!G15</f>
        <v>42</v>
      </c>
      <c r="H32" s="52">
        <f>'Por Zona'!H15</f>
        <v>651</v>
      </c>
      <c r="I32" s="52">
        <f>'Por Zona'!I15</f>
        <v>80</v>
      </c>
      <c r="J32" s="163">
        <f>'Por Zona'!J15</f>
        <v>729</v>
      </c>
      <c r="K32" s="163">
        <f>'Por Zona'!K15</f>
        <v>150</v>
      </c>
      <c r="L32" s="53">
        <f>'Por Zona'!L15</f>
        <v>614</v>
      </c>
      <c r="M32" s="158">
        <f>'Por Zona'!M15</f>
        <v>0.92327689641381139</v>
      </c>
      <c r="N32" s="158">
        <f>'Por Zona'!N15</f>
        <v>12.92587654979336</v>
      </c>
      <c r="O32" s="19" t="s">
        <v>26</v>
      </c>
      <c r="P32" s="52">
        <f>'Por Zona'!P15</f>
        <v>2</v>
      </c>
      <c r="Q32" s="52">
        <f>'Por Zona'!Q15</f>
        <v>2</v>
      </c>
      <c r="R32" s="52">
        <f>'Por Zona'!R15</f>
        <v>1</v>
      </c>
      <c r="S32" s="52">
        <f>'Por Zona'!S15</f>
        <v>0</v>
      </c>
      <c r="T32" s="53">
        <f>'Por Zona'!T15</f>
        <v>5</v>
      </c>
      <c r="U32" s="158">
        <f>'Por Zona'!U15</f>
        <v>0.70370370370370372</v>
      </c>
      <c r="V32" s="158">
        <f>'Por Zona'!V15</f>
        <v>7.7407407407407405</v>
      </c>
      <c r="W32" s="19" t="s">
        <v>26</v>
      </c>
      <c r="X32" s="54">
        <f>'Por Zona'!X15</f>
        <v>2</v>
      </c>
      <c r="Y32" s="158">
        <f>'Por Zona'!Y15</f>
        <v>0.78082191780821919</v>
      </c>
      <c r="Z32" s="158">
        <f>'Por Zona'!Z15</f>
        <v>60.12328767123288</v>
      </c>
      <c r="AA32" s="19" t="s">
        <v>26</v>
      </c>
      <c r="AB32" s="54">
        <f>'Por Zona'!AB15</f>
        <v>19</v>
      </c>
      <c r="AC32" s="158">
        <f>'Por Zona'!AC15</f>
        <v>0.75208333333333333</v>
      </c>
      <c r="AD32" s="158">
        <f>'Por Zona'!AD15</f>
        <v>19.554166666666667</v>
      </c>
      <c r="AE32" s="19" t="s">
        <v>26</v>
      </c>
      <c r="AF32" s="54">
        <f>'Por Zona'!AF15</f>
        <v>20</v>
      </c>
      <c r="AG32" s="158">
        <f>'Por Zona'!AG15</f>
        <v>0.57633973710819009</v>
      </c>
      <c r="AH32" s="158">
        <f>'Por Zona'!AH15</f>
        <v>13.832153690596563</v>
      </c>
      <c r="AI32" s="19" t="s">
        <v>26</v>
      </c>
      <c r="AJ32" s="33" t="s">
        <v>116</v>
      </c>
      <c r="AK32" s="41">
        <f>'Por município'!D32</f>
        <v>31900</v>
      </c>
      <c r="AL32" s="173">
        <f>'Por município'!E32</f>
        <v>1.8015146586293342</v>
      </c>
      <c r="AM32" s="169">
        <f>'Por município'!F32</f>
        <v>9.0075732931466703</v>
      </c>
      <c r="AN32" s="19" t="s">
        <v>26</v>
      </c>
      <c r="AO32" s="33" t="s">
        <v>116</v>
      </c>
      <c r="AP32" s="42">
        <f>'Por município'!I32</f>
        <v>8.0810365068862833</v>
      </c>
      <c r="AQ32" s="173">
        <f>'Por município'!J32</f>
        <v>-0.98767095572254437</v>
      </c>
      <c r="AR32" s="168">
        <f>'Por município'!K32</f>
        <v>-19.01266589765898</v>
      </c>
      <c r="AS32" s="19" t="s">
        <v>26</v>
      </c>
      <c r="AT32" s="33" t="s">
        <v>116</v>
      </c>
      <c r="AU32" s="14">
        <f>'Por município'!N32</f>
        <v>2447</v>
      </c>
      <c r="AV32" s="14">
        <f>'Por município'!O32</f>
        <v>2312</v>
      </c>
      <c r="AW32" s="14">
        <f>'Por município'!P32</f>
        <v>1306</v>
      </c>
      <c r="AX32" s="43">
        <f>'Por município'!Q32</f>
        <v>5.5388127853881279</v>
      </c>
      <c r="AY32" s="173">
        <f>'Por município'!R32</f>
        <v>0.68295071978651323</v>
      </c>
      <c r="AZ32" s="168">
        <f>'Por município'!S32</f>
        <v>5.4636057582921058</v>
      </c>
      <c r="BA32" s="19" t="s">
        <v>26</v>
      </c>
      <c r="BB32" s="33" t="s">
        <v>116</v>
      </c>
      <c r="BC32" s="14">
        <f>'Por município'!V32</f>
        <v>21679</v>
      </c>
      <c r="BD32" s="14">
        <f>'Por município'!W32</f>
        <v>2647</v>
      </c>
      <c r="BE32" s="14">
        <f>'Por município'!X32</f>
        <v>15004</v>
      </c>
      <c r="BF32" s="43">
        <f>'Por município'!Y32</f>
        <v>35.917808219178085</v>
      </c>
      <c r="BG32" s="173">
        <f>'Por município'!Z32</f>
        <v>1.4627615062761514</v>
      </c>
      <c r="BH32" s="168">
        <f>'Por município'!AA32</f>
        <v>8.776569037656909</v>
      </c>
      <c r="BI32" s="19" t="s">
        <v>26</v>
      </c>
      <c r="BJ32" s="33" t="s">
        <v>116</v>
      </c>
      <c r="BK32" s="44">
        <f>'Por município'!AD32</f>
        <v>0</v>
      </c>
      <c r="BL32" s="173">
        <f>'Por município'!AE32</f>
        <v>0</v>
      </c>
      <c r="BM32" s="168">
        <f>'Por município'!AF32</f>
        <v>0</v>
      </c>
      <c r="BN32" s="19" t="s">
        <v>26</v>
      </c>
      <c r="BO32" s="33" t="s">
        <v>116</v>
      </c>
      <c r="BP32" s="44">
        <f>'Por município'!AI32</f>
        <v>14</v>
      </c>
      <c r="BQ32" s="173">
        <f>'Por município'!AJ32</f>
        <v>1.3801485482781906</v>
      </c>
      <c r="BR32" s="168">
        <f>'Por município'!AK32</f>
        <v>27.602970965563813</v>
      </c>
      <c r="BS32" s="19" t="s">
        <v>26</v>
      </c>
      <c r="BT32" s="33" t="s">
        <v>116</v>
      </c>
      <c r="BU32" s="44">
        <f>'Por município'!AN32</f>
        <v>88</v>
      </c>
      <c r="BV32" s="173">
        <f>'Por município'!AO32</f>
        <v>1.5416366690664747</v>
      </c>
      <c r="BW32" s="168">
        <f>'Por município'!AP32</f>
        <v>35.457643388528915</v>
      </c>
      <c r="BX32" s="19" t="s">
        <v>26</v>
      </c>
      <c r="BY32" s="33" t="s">
        <v>116</v>
      </c>
      <c r="BZ32" s="44">
        <f>'Por município'!AS32</f>
        <v>458</v>
      </c>
      <c r="CA32" s="173">
        <f>'Por município'!AT32</f>
        <v>1.8218674222815574</v>
      </c>
      <c r="CB32" s="168">
        <f>'Por município'!AU32</f>
        <v>45.546685557038934</v>
      </c>
      <c r="CC32" s="19" t="s">
        <v>26</v>
      </c>
      <c r="CD32" s="33" t="s">
        <v>116</v>
      </c>
      <c r="CE32" s="44">
        <f>'Por município'!AX32</f>
        <v>92</v>
      </c>
      <c r="CF32" s="173">
        <f>'Por município'!AY32</f>
        <v>1.7727332717434339</v>
      </c>
      <c r="CG32" s="168">
        <f>'Por município'!AZ32</f>
        <v>30.136465619638376</v>
      </c>
      <c r="CH32" s="19" t="s">
        <v>26</v>
      </c>
      <c r="CI32" s="33" t="s">
        <v>116</v>
      </c>
      <c r="CJ32" s="44">
        <f>'Por município'!BC32</f>
        <v>15</v>
      </c>
      <c r="CK32" s="173">
        <f>'Por município'!BD32</f>
        <v>1.2079426365140651</v>
      </c>
      <c r="CL32" s="168">
        <f>'Por município'!BE32</f>
        <v>38.654164368450083</v>
      </c>
      <c r="CM32" s="212">
        <f>M32+U32+Y32+AC32+AG32+AL32+AQ32+AY32+BG32+BL32+BQ32+BV32+CA32+CF32+CK32+AL33+AQ33+AY33+BG33+BL33+BQ33+BV33+CA33+CF33+CK33</f>
        <v>18.056661972406882</v>
      </c>
      <c r="CN32" s="213">
        <f>N32+V32+Z32+AD32+AH32+AM32+AR32+AZ32+BH32+BM32+BR32+BW32+CB32+CG32+CL32+AM33+AR33+AZ33+BH33+BM33+BR33+BW33+CB33+CG33+CL33</f>
        <v>362.14133144933896</v>
      </c>
    </row>
    <row r="33" spans="1:92" x14ac:dyDescent="0.25">
      <c r="A33" s="99">
        <v>30</v>
      </c>
      <c r="B33" s="19"/>
      <c r="C33" s="16"/>
      <c r="D33" s="20"/>
      <c r="E33" s="20"/>
      <c r="F33" s="20"/>
      <c r="G33" s="20"/>
      <c r="H33" s="20"/>
      <c r="I33" s="20"/>
      <c r="J33" s="164"/>
      <c r="K33" s="164"/>
      <c r="L33" s="50"/>
      <c r="M33" s="158"/>
      <c r="N33" s="158"/>
      <c r="O33" s="19"/>
      <c r="P33" s="20"/>
      <c r="Q33" s="20"/>
      <c r="R33" s="20"/>
      <c r="S33" s="20"/>
      <c r="T33" s="50"/>
      <c r="U33" s="158"/>
      <c r="V33" s="158"/>
      <c r="W33" s="19"/>
      <c r="X33" s="51"/>
      <c r="Y33" s="158"/>
      <c r="Z33" s="158"/>
      <c r="AA33" s="19"/>
      <c r="AB33" s="51"/>
      <c r="AC33" s="158"/>
      <c r="AD33" s="158"/>
      <c r="AE33" s="19"/>
      <c r="AF33" s="51"/>
      <c r="AG33" s="158"/>
      <c r="AH33" s="158"/>
      <c r="AI33" s="19"/>
      <c r="AJ33" s="33" t="s">
        <v>117</v>
      </c>
      <c r="AK33" s="41">
        <f>'Por município'!D33</f>
        <v>6779</v>
      </c>
      <c r="AL33" s="173">
        <f>'Por município'!E33</f>
        <v>0.38283598341217107</v>
      </c>
      <c r="AM33" s="169">
        <f>'Por município'!F33</f>
        <v>1.9141799170608553</v>
      </c>
      <c r="AN33" s="19"/>
      <c r="AO33" s="33" t="s">
        <v>117</v>
      </c>
      <c r="AP33" s="42">
        <f>'Por município'!I33</f>
        <v>3.6843314986184321</v>
      </c>
      <c r="AQ33" s="173">
        <f>'Por município'!J33</f>
        <v>-0.45030203852417117</v>
      </c>
      <c r="AR33" s="168">
        <f>'Por município'!K33</f>
        <v>-8.668314241590295</v>
      </c>
      <c r="AS33" s="19"/>
      <c r="AT33" s="33" t="s">
        <v>117</v>
      </c>
      <c r="AU33" s="14">
        <f>'Por município'!N33</f>
        <v>267</v>
      </c>
      <c r="AV33" s="14">
        <f>'Por município'!O33</f>
        <v>5439</v>
      </c>
      <c r="AW33" s="14">
        <f>'Por município'!P33</f>
        <v>313</v>
      </c>
      <c r="AX33" s="43">
        <f>'Por município'!Q33</f>
        <v>5.496803652968036</v>
      </c>
      <c r="AY33" s="173">
        <f>'Por município'!R33</f>
        <v>0.67777087920775314</v>
      </c>
      <c r="AZ33" s="168">
        <f>'Por município'!S33</f>
        <v>5.4221670336620251</v>
      </c>
      <c r="BA33" s="19"/>
      <c r="BB33" s="33" t="s">
        <v>117</v>
      </c>
      <c r="BC33" s="14">
        <f>'Por município'!V33</f>
        <v>4735</v>
      </c>
      <c r="BD33" s="14">
        <f>'Por município'!W33</f>
        <v>2437</v>
      </c>
      <c r="BE33" s="14">
        <f>'Por município'!X33</f>
        <v>4259</v>
      </c>
      <c r="BF33" s="43">
        <f>'Por município'!Y33</f>
        <v>10.439269406392695</v>
      </c>
      <c r="BG33" s="173">
        <f>'Por município'!Z33</f>
        <v>0.42514179451417966</v>
      </c>
      <c r="BH33" s="168">
        <f>'Por município'!AA33</f>
        <v>2.5508507670850777</v>
      </c>
      <c r="BI33" s="19"/>
      <c r="BJ33" s="33" t="s">
        <v>117</v>
      </c>
      <c r="BK33" s="44">
        <f>'Por município'!AD33</f>
        <v>0</v>
      </c>
      <c r="BL33" s="173">
        <f>'Por município'!AE33</f>
        <v>0</v>
      </c>
      <c r="BM33" s="168">
        <f>'Por município'!AF33</f>
        <v>0</v>
      </c>
      <c r="BN33" s="19"/>
      <c r="BO33" s="33" t="s">
        <v>117</v>
      </c>
      <c r="BP33" s="44">
        <f>'Por município'!AI33</f>
        <v>5</v>
      </c>
      <c r="BQ33" s="173">
        <f>'Por município'!AJ33</f>
        <v>0.49291019581363943</v>
      </c>
      <c r="BR33" s="168">
        <f>'Por município'!AK33</f>
        <v>9.8582039162727888</v>
      </c>
      <c r="BS33" s="19"/>
      <c r="BT33" s="33" t="s">
        <v>117</v>
      </c>
      <c r="BU33" s="44">
        <f>'Por município'!AN33</f>
        <v>25</v>
      </c>
      <c r="BV33" s="173">
        <f>'Por município'!AO33</f>
        <v>0.43796496280297575</v>
      </c>
      <c r="BW33" s="168">
        <f>'Por município'!AP33</f>
        <v>10.073194144468442</v>
      </c>
      <c r="BX33" s="19"/>
      <c r="BY33" s="33" t="s">
        <v>117</v>
      </c>
      <c r="BZ33" s="44">
        <f>'Por município'!AS33</f>
        <v>110</v>
      </c>
      <c r="CA33" s="173">
        <f>'Por município'!AT33</f>
        <v>0.43756641146500286</v>
      </c>
      <c r="CB33" s="168">
        <f>'Por município'!AU33</f>
        <v>10.939160286625071</v>
      </c>
      <c r="CC33" s="19"/>
      <c r="CD33" s="33" t="s">
        <v>117</v>
      </c>
      <c r="CE33" s="44">
        <f>'Por município'!AX33</f>
        <v>18</v>
      </c>
      <c r="CF33" s="173">
        <f>'Por município'!AY33</f>
        <v>0.34683911838458492</v>
      </c>
      <c r="CG33" s="168">
        <f>'Por município'!AZ33</f>
        <v>5.8962650125379437</v>
      </c>
      <c r="CH33" s="19"/>
      <c r="CI33" s="33" t="s">
        <v>117</v>
      </c>
      <c r="CJ33" s="44">
        <f>'Por município'!BC33</f>
        <v>11</v>
      </c>
      <c r="CK33" s="173">
        <f>'Por município'!BD33</f>
        <v>0.88582460011031439</v>
      </c>
      <c r="CL33" s="168">
        <f>'Por município'!BE33</f>
        <v>28.34638720353006</v>
      </c>
      <c r="CM33" s="214"/>
      <c r="CN33" s="215"/>
    </row>
    <row r="34" spans="1:92" x14ac:dyDescent="0.25">
      <c r="A34" s="99">
        <v>31</v>
      </c>
      <c r="B34" s="21" t="s">
        <v>27</v>
      </c>
      <c r="C34" s="16">
        <f>'Por Zona'!C16</f>
        <v>35</v>
      </c>
      <c r="D34" s="52">
        <f>'Por Zona'!D16</f>
        <v>79</v>
      </c>
      <c r="E34" s="52">
        <f>'Por Zona'!E16</f>
        <v>72</v>
      </c>
      <c r="F34" s="52">
        <f>'Por Zona'!F16</f>
        <v>128</v>
      </c>
      <c r="G34" s="52">
        <f>'Por Zona'!G16</f>
        <v>123</v>
      </c>
      <c r="H34" s="52">
        <f>'Por Zona'!H16</f>
        <v>763</v>
      </c>
      <c r="I34" s="52">
        <f>'Por Zona'!I16</f>
        <v>24</v>
      </c>
      <c r="J34" s="163">
        <f>'Por Zona'!J16</f>
        <v>970</v>
      </c>
      <c r="K34" s="163">
        <f>'Por Zona'!K16</f>
        <v>219</v>
      </c>
      <c r="L34" s="53">
        <f>'Por Zona'!L16</f>
        <v>786</v>
      </c>
      <c r="M34" s="158">
        <f>'Por Zona'!M16</f>
        <v>1.2285028662844955</v>
      </c>
      <c r="N34" s="158">
        <f>'Por Zona'!N16</f>
        <v>17.199040127982936</v>
      </c>
      <c r="O34" s="19" t="s">
        <v>27</v>
      </c>
      <c r="P34" s="52">
        <f>'Por Zona'!P16</f>
        <v>3</v>
      </c>
      <c r="Q34" s="52">
        <f>'Por Zona'!Q16</f>
        <v>1</v>
      </c>
      <c r="R34" s="52">
        <f>'Por Zona'!R16</f>
        <v>2</v>
      </c>
      <c r="S34" s="52">
        <f>'Por Zona'!S16</f>
        <v>0</v>
      </c>
      <c r="T34" s="53">
        <f>'Por Zona'!T16</f>
        <v>6</v>
      </c>
      <c r="U34" s="158">
        <f>'Por Zona'!U16</f>
        <v>0.84444444444444444</v>
      </c>
      <c r="V34" s="158">
        <f>'Por Zona'!V16</f>
        <v>9.2888888888888896</v>
      </c>
      <c r="W34" s="19" t="s">
        <v>27</v>
      </c>
      <c r="X34" s="54">
        <f>'Por Zona'!X16</f>
        <v>3</v>
      </c>
      <c r="Y34" s="158">
        <f>'Por Zona'!Y16</f>
        <v>1.1712328767123288</v>
      </c>
      <c r="Z34" s="158">
        <f>'Por Zona'!Z16</f>
        <v>90.18493150684931</v>
      </c>
      <c r="AA34" s="19" t="s">
        <v>27</v>
      </c>
      <c r="AB34" s="54">
        <f>'Por Zona'!AB16</f>
        <v>28</v>
      </c>
      <c r="AC34" s="158">
        <f>'Por Zona'!AC16</f>
        <v>1.1083333333333334</v>
      </c>
      <c r="AD34" s="158">
        <f>'Por Zona'!AD16</f>
        <v>28.81666666666667</v>
      </c>
      <c r="AE34" s="19" t="s">
        <v>27</v>
      </c>
      <c r="AF34" s="54">
        <f>'Por Zona'!AF16</f>
        <v>40</v>
      </c>
      <c r="AG34" s="158">
        <f>'Por Zona'!AG16</f>
        <v>1.1526794742163802</v>
      </c>
      <c r="AH34" s="158">
        <f>'Por Zona'!AH16</f>
        <v>27.664307381193126</v>
      </c>
      <c r="AI34" s="19" t="s">
        <v>27</v>
      </c>
      <c r="AJ34" s="33" t="s">
        <v>118</v>
      </c>
      <c r="AK34" s="41">
        <f>'Por município'!D34</f>
        <v>24777</v>
      </c>
      <c r="AL34" s="173">
        <f>'Por município'!E34</f>
        <v>1.3992516832871165</v>
      </c>
      <c r="AM34" s="169">
        <f>'Por município'!F34</f>
        <v>6.9962584164355821</v>
      </c>
      <c r="AN34" s="19" t="s">
        <v>27</v>
      </c>
      <c r="AO34" s="33" t="s">
        <v>118</v>
      </c>
      <c r="AP34" s="42">
        <f>'Por município'!I34</f>
        <v>5.9072784657639863</v>
      </c>
      <c r="AQ34" s="173">
        <f>'Por município'!J34</f>
        <v>-0.72199245270436252</v>
      </c>
      <c r="AR34" s="168">
        <f>'Por município'!K34</f>
        <v>-13.898354714558979</v>
      </c>
      <c r="AS34" s="19" t="s">
        <v>27</v>
      </c>
      <c r="AT34" s="33" t="s">
        <v>118</v>
      </c>
      <c r="AU34" s="14">
        <f>'Por município'!N34</f>
        <v>2243</v>
      </c>
      <c r="AV34" s="14">
        <f>'Por município'!O34</f>
        <v>18922</v>
      </c>
      <c r="AW34" s="14">
        <f>'Por município'!P34</f>
        <v>1003</v>
      </c>
      <c r="AX34" s="43">
        <f>'Por município'!Q34</f>
        <v>20.24474885844749</v>
      </c>
      <c r="AY34" s="173">
        <f>'Por município'!R34</f>
        <v>2.4962327380424445</v>
      </c>
      <c r="AZ34" s="168">
        <f>'Por município'!S34</f>
        <v>19.969861904339556</v>
      </c>
      <c r="BA34" s="19" t="s">
        <v>27</v>
      </c>
      <c r="BB34" s="33" t="s">
        <v>118</v>
      </c>
      <c r="BC34" s="14">
        <f>'Por município'!V34</f>
        <v>17761</v>
      </c>
      <c r="BD34" s="14">
        <f>'Por município'!W34</f>
        <v>8878</v>
      </c>
      <c r="BE34" s="14">
        <f>'Por município'!X34</f>
        <v>15152</v>
      </c>
      <c r="BF34" s="43">
        <f>'Por município'!Y34</f>
        <v>38.165296803652971</v>
      </c>
      <c r="BG34" s="173">
        <f>'Por município'!Z34</f>
        <v>1.5542910274291035</v>
      </c>
      <c r="BH34" s="168">
        <f>'Por município'!AA34</f>
        <v>9.3257461645746211</v>
      </c>
      <c r="BI34" s="19" t="s">
        <v>27</v>
      </c>
      <c r="BJ34" s="33" t="s">
        <v>118</v>
      </c>
      <c r="BK34" s="44">
        <f>'Por município'!AD34</f>
        <v>0</v>
      </c>
      <c r="BL34" s="173">
        <f>'Por município'!AE34</f>
        <v>0</v>
      </c>
      <c r="BM34" s="168">
        <f>'Por município'!AF34</f>
        <v>0</v>
      </c>
      <c r="BN34" s="19" t="s">
        <v>27</v>
      </c>
      <c r="BO34" s="33" t="s">
        <v>118</v>
      </c>
      <c r="BP34" s="44">
        <f>'Por município'!AI34</f>
        <v>19</v>
      </c>
      <c r="BQ34" s="173">
        <f>'Por município'!AJ34</f>
        <v>1.8730587440918298</v>
      </c>
      <c r="BR34" s="168">
        <f>'Por município'!AK34</f>
        <v>37.461174881836598</v>
      </c>
      <c r="BS34" s="19" t="s">
        <v>27</v>
      </c>
      <c r="BT34" s="33" t="s">
        <v>118</v>
      </c>
      <c r="BU34" s="44">
        <f>'Por município'!AN34</f>
        <v>83</v>
      </c>
      <c r="BV34" s="173">
        <f>'Por município'!AO34</f>
        <v>1.4540436765058795</v>
      </c>
      <c r="BW34" s="168">
        <f>'Por município'!AP34</f>
        <v>33.443004559635227</v>
      </c>
      <c r="BX34" s="19" t="s">
        <v>27</v>
      </c>
      <c r="BY34" s="33" t="s">
        <v>118</v>
      </c>
      <c r="BZ34" s="44">
        <f>'Por município'!AS34</f>
        <v>395</v>
      </c>
      <c r="CA34" s="173">
        <f>'Por município'!AT34</f>
        <v>1.5712612048061467</v>
      </c>
      <c r="CB34" s="168">
        <f>'Por município'!AU34</f>
        <v>39.281530120153668</v>
      </c>
      <c r="CC34" s="19" t="s">
        <v>27</v>
      </c>
      <c r="CD34" s="33" t="s">
        <v>118</v>
      </c>
      <c r="CE34" s="44">
        <f>'Por município'!AX34</f>
        <v>76</v>
      </c>
      <c r="CF34" s="173">
        <f>'Por município'!AY34</f>
        <v>1.4644318331793587</v>
      </c>
      <c r="CG34" s="168">
        <f>'Por município'!AZ34</f>
        <v>24.895341164049096</v>
      </c>
      <c r="CH34" s="19" t="s">
        <v>27</v>
      </c>
      <c r="CI34" s="33" t="s">
        <v>118</v>
      </c>
      <c r="CJ34" s="44">
        <f>'Por município'!BC34</f>
        <v>15</v>
      </c>
      <c r="CK34" s="173">
        <f>'Por município'!BD34</f>
        <v>1.2079426365140651</v>
      </c>
      <c r="CL34" s="168">
        <f>'Por município'!BE34</f>
        <v>38.654164368450083</v>
      </c>
      <c r="CM34" s="212">
        <f>M34+U34+Y34+AC34+AG34+AL34+AQ34+AY34+BG34+BL34+BQ34+BV34+CA34+CF34+CK34+AL35+AQ35+AY35+BG35+BL35+BQ35+BV35+CA35+CF35+CK35+AL36+AQ36+AY36+BG36+BL36+BQ36+BV36+CA36+CF36+CK36</f>
        <v>25.791646443086687</v>
      </c>
      <c r="CN34" s="213">
        <f>N34+V34+Z34+AD34+AH34+AM34+AR34+AZ34+BH34+BM34+BR34+BW34+CB34+CG34+CL34+AM35+AR35+AZ35+BH35+BM35+BR35+BW35+CB35+CG35+CL35+AM36+AR36+AZ36+BH36+BM36+BR36+BW36+CB36+CG36+CL36</f>
        <v>558.41384060537894</v>
      </c>
    </row>
    <row r="35" spans="1:92" x14ac:dyDescent="0.25">
      <c r="A35" s="99">
        <v>32</v>
      </c>
      <c r="B35" s="19"/>
      <c r="C35" s="16"/>
      <c r="D35" s="20"/>
      <c r="E35" s="20"/>
      <c r="F35" s="20"/>
      <c r="G35" s="20"/>
      <c r="H35" s="20"/>
      <c r="I35" s="20"/>
      <c r="J35" s="164"/>
      <c r="K35" s="164"/>
      <c r="L35" s="50"/>
      <c r="M35" s="158"/>
      <c r="N35" s="158"/>
      <c r="O35" s="19"/>
      <c r="P35" s="20"/>
      <c r="Q35" s="20"/>
      <c r="R35" s="20"/>
      <c r="S35" s="20"/>
      <c r="T35" s="50"/>
      <c r="U35" s="158"/>
      <c r="V35" s="158"/>
      <c r="W35" s="19"/>
      <c r="X35" s="51"/>
      <c r="Y35" s="158"/>
      <c r="Z35" s="158"/>
      <c r="AA35" s="19"/>
      <c r="AB35" s="51"/>
      <c r="AC35" s="158"/>
      <c r="AD35" s="158"/>
      <c r="AE35" s="19"/>
      <c r="AF35" s="51"/>
      <c r="AG35" s="158"/>
      <c r="AH35" s="158"/>
      <c r="AI35" s="19"/>
      <c r="AJ35" s="33" t="s">
        <v>119</v>
      </c>
      <c r="AK35" s="41">
        <f>'Por município'!D35</f>
        <v>5679</v>
      </c>
      <c r="AL35" s="173">
        <f>'Por município'!E35</f>
        <v>0.3207147882870216</v>
      </c>
      <c r="AM35" s="169">
        <f>'Por município'!F35</f>
        <v>1.603573941435108</v>
      </c>
      <c r="AN35" s="19"/>
      <c r="AO35" s="33" t="s">
        <v>119</v>
      </c>
      <c r="AP35" s="42">
        <f>'Por município'!I35</f>
        <v>7.4962024163157066</v>
      </c>
      <c r="AQ35" s="173">
        <f>'Por município'!J35</f>
        <v>-0.91619205017859062</v>
      </c>
      <c r="AR35" s="168">
        <f>'Por município'!K35</f>
        <v>-17.636696965937869</v>
      </c>
      <c r="AS35" s="19"/>
      <c r="AT35" s="33" t="s">
        <v>119</v>
      </c>
      <c r="AU35" s="14">
        <f>'Por município'!N35</f>
        <v>221</v>
      </c>
      <c r="AV35" s="14">
        <f>'Por município'!O35</f>
        <v>4747</v>
      </c>
      <c r="AW35" s="14">
        <f>'Por município'!P35</f>
        <v>123</v>
      </c>
      <c r="AX35" s="43">
        <f>'Por município'!Q35</f>
        <v>4.6493150684931512</v>
      </c>
      <c r="AY35" s="173">
        <f>'Por município'!R35</f>
        <v>0.57327322579276818</v>
      </c>
      <c r="AZ35" s="168">
        <f>'Por município'!S35</f>
        <v>4.5861858063421455</v>
      </c>
      <c r="BA35" s="19"/>
      <c r="BB35" s="33" t="s">
        <v>119</v>
      </c>
      <c r="BC35" s="14">
        <f>'Por município'!V35</f>
        <v>3830</v>
      </c>
      <c r="BD35" s="14">
        <f>'Por município'!W35</f>
        <v>945</v>
      </c>
      <c r="BE35" s="14">
        <f>'Por município'!X35</f>
        <v>4012</v>
      </c>
      <c r="BF35" s="43">
        <f>'Por município'!Y35</f>
        <v>8.0246575342465771</v>
      </c>
      <c r="BG35" s="173">
        <f>'Por município'!Z35</f>
        <v>0.32680613668061381</v>
      </c>
      <c r="BH35" s="168">
        <f>'Por município'!AA35</f>
        <v>1.9608368200836828</v>
      </c>
      <c r="BI35" s="19"/>
      <c r="BJ35" s="33" t="s">
        <v>119</v>
      </c>
      <c r="BK35" s="44">
        <f>'Por município'!AD35</f>
        <v>0</v>
      </c>
      <c r="BL35" s="173">
        <f>'Por município'!AE35</f>
        <v>0</v>
      </c>
      <c r="BM35" s="168">
        <f>'Por município'!AF35</f>
        <v>0</v>
      </c>
      <c r="BN35" s="19"/>
      <c r="BO35" s="33" t="s">
        <v>119</v>
      </c>
      <c r="BP35" s="44">
        <f>'Por município'!AI35</f>
        <v>4</v>
      </c>
      <c r="BQ35" s="173">
        <f>'Por município'!AJ35</f>
        <v>0.39432815665091159</v>
      </c>
      <c r="BR35" s="168">
        <f>'Por município'!AK35</f>
        <v>7.8865631330182318</v>
      </c>
      <c r="BS35" s="19"/>
      <c r="BT35" s="33" t="s">
        <v>119</v>
      </c>
      <c r="BU35" s="44">
        <f>'Por município'!AN35</f>
        <v>21</v>
      </c>
      <c r="BV35" s="173">
        <f>'Por município'!AO35</f>
        <v>0.3678905687544996</v>
      </c>
      <c r="BW35" s="168">
        <f>'Por município'!AP35</f>
        <v>8.4614830813534905</v>
      </c>
      <c r="BX35" s="19"/>
      <c r="BY35" s="33" t="s">
        <v>119</v>
      </c>
      <c r="BZ35" s="44">
        <f>'Por município'!AS35</f>
        <v>91</v>
      </c>
      <c r="CA35" s="173">
        <f>'Por município'!AT35</f>
        <v>0.36198675857559326</v>
      </c>
      <c r="CB35" s="168">
        <f>'Por município'!AU35</f>
        <v>9.0496689643898307</v>
      </c>
      <c r="CC35" s="19"/>
      <c r="CD35" s="33" t="s">
        <v>119</v>
      </c>
      <c r="CE35" s="44">
        <f>'Por município'!AX35</f>
        <v>20</v>
      </c>
      <c r="CF35" s="173">
        <f>'Por município'!AY35</f>
        <v>0.38537679820509435</v>
      </c>
      <c r="CG35" s="168">
        <f>'Por município'!AZ35</f>
        <v>6.5514055694866036</v>
      </c>
      <c r="CH35" s="19"/>
      <c r="CI35" s="33" t="s">
        <v>119</v>
      </c>
      <c r="CJ35" s="44">
        <f>'Por município'!BC35</f>
        <v>11</v>
      </c>
      <c r="CK35" s="173">
        <f>'Por município'!BD35</f>
        <v>0.88582460011031439</v>
      </c>
      <c r="CL35" s="168">
        <f>'Por município'!BE35</f>
        <v>28.34638720353006</v>
      </c>
      <c r="CM35" s="214"/>
      <c r="CN35" s="215"/>
    </row>
    <row r="36" spans="1:92" x14ac:dyDescent="0.25">
      <c r="A36" s="99">
        <v>33</v>
      </c>
      <c r="B36" s="19"/>
      <c r="C36" s="16"/>
      <c r="D36" s="20"/>
      <c r="E36" s="20"/>
      <c r="F36" s="20"/>
      <c r="G36" s="20"/>
      <c r="H36" s="20"/>
      <c r="I36" s="20"/>
      <c r="J36" s="164"/>
      <c r="K36" s="164"/>
      <c r="L36" s="50"/>
      <c r="M36" s="158"/>
      <c r="N36" s="158"/>
      <c r="O36" s="19"/>
      <c r="P36" s="20"/>
      <c r="Q36" s="20"/>
      <c r="R36" s="20"/>
      <c r="S36" s="20"/>
      <c r="T36" s="50"/>
      <c r="U36" s="158"/>
      <c r="V36" s="158"/>
      <c r="W36" s="19"/>
      <c r="X36" s="51"/>
      <c r="Y36" s="158"/>
      <c r="Z36" s="158"/>
      <c r="AA36" s="19"/>
      <c r="AB36" s="51"/>
      <c r="AC36" s="158"/>
      <c r="AD36" s="158"/>
      <c r="AE36" s="19"/>
      <c r="AF36" s="51"/>
      <c r="AG36" s="158"/>
      <c r="AH36" s="158"/>
      <c r="AI36" s="19"/>
      <c r="AJ36" s="33" t="s">
        <v>120</v>
      </c>
      <c r="AK36" s="41">
        <f>'Por município'!D36</f>
        <v>3154</v>
      </c>
      <c r="AL36" s="173">
        <f>'Por município'!E36</f>
        <v>0.17811840856792852</v>
      </c>
      <c r="AM36" s="169">
        <f>'Por município'!F36</f>
        <v>0.89059204283964255</v>
      </c>
      <c r="AN36" s="19"/>
      <c r="AO36" s="33" t="s">
        <v>120</v>
      </c>
      <c r="AP36" s="42">
        <f>'Por município'!I36</f>
        <v>1.4065247691602945</v>
      </c>
      <c r="AQ36" s="173">
        <f>'Por município'!J36</f>
        <v>-0.17190661888733968</v>
      </c>
      <c r="AR36" s="168">
        <f>'Por município'!K36</f>
        <v>-3.3092024135812887</v>
      </c>
      <c r="AS36" s="19"/>
      <c r="AT36" s="33" t="s">
        <v>120</v>
      </c>
      <c r="AU36" s="14">
        <f>'Por município'!N36</f>
        <v>130</v>
      </c>
      <c r="AV36" s="14">
        <f>'Por município'!O36</f>
        <v>180</v>
      </c>
      <c r="AW36" s="14">
        <f>'Por município'!P36</f>
        <v>76</v>
      </c>
      <c r="AX36" s="43">
        <f>'Por município'!Q36</f>
        <v>0.35251141552511411</v>
      </c>
      <c r="AY36" s="173">
        <f>'Por município'!R36</f>
        <v>4.3465618769595066E-2</v>
      </c>
      <c r="AZ36" s="168">
        <f>'Por município'!S36</f>
        <v>0.34772495015676053</v>
      </c>
      <c r="BA36" s="19"/>
      <c r="BB36" s="33" t="s">
        <v>120</v>
      </c>
      <c r="BC36" s="14">
        <f>'Por município'!V36</f>
        <v>2306</v>
      </c>
      <c r="BD36" s="14">
        <f>'Por município'!W36</f>
        <v>192</v>
      </c>
      <c r="BE36" s="14">
        <f>'Por município'!X36</f>
        <v>2385</v>
      </c>
      <c r="BF36" s="43">
        <f>'Por município'!Y36</f>
        <v>4.4593607305936072</v>
      </c>
      <c r="BG36" s="173">
        <f>'Por município'!Z36</f>
        <v>0.18160855416085547</v>
      </c>
      <c r="BH36" s="168">
        <f>'Por município'!AA36</f>
        <v>1.089651324965133</v>
      </c>
      <c r="BI36" s="19"/>
      <c r="BJ36" s="33" t="s">
        <v>120</v>
      </c>
      <c r="BK36" s="44">
        <f>'Por município'!AD36</f>
        <v>3</v>
      </c>
      <c r="BL36" s="173">
        <f>'Por município'!AE36</f>
        <v>2.8815789473684208</v>
      </c>
      <c r="BM36" s="168">
        <f>'Por município'!AF36</f>
        <v>83.565789473684205</v>
      </c>
      <c r="BN36" s="19"/>
      <c r="BO36" s="33" t="s">
        <v>120</v>
      </c>
      <c r="BP36" s="44">
        <f>'Por município'!AI36</f>
        <v>5</v>
      </c>
      <c r="BQ36" s="173">
        <f>'Por município'!AJ36</f>
        <v>0.49291019581363943</v>
      </c>
      <c r="BR36" s="168">
        <f>'Por município'!AK36</f>
        <v>9.8582039162727888</v>
      </c>
      <c r="BS36" s="19"/>
      <c r="BT36" s="33" t="s">
        <v>120</v>
      </c>
      <c r="BU36" s="44">
        <f>'Por município'!AN36</f>
        <v>15</v>
      </c>
      <c r="BV36" s="173">
        <f>'Por município'!AO36</f>
        <v>0.26277897768178549</v>
      </c>
      <c r="BW36" s="168">
        <f>'Por município'!AP36</f>
        <v>6.0439164866810664</v>
      </c>
      <c r="BX36" s="19"/>
      <c r="BY36" s="33" t="s">
        <v>120</v>
      </c>
      <c r="BZ36" s="44">
        <f>'Por município'!AS36</f>
        <v>76</v>
      </c>
      <c r="CA36" s="173">
        <f>'Por município'!AT36</f>
        <v>0.30231861155763834</v>
      </c>
      <c r="CB36" s="168">
        <f>'Por município'!AU36</f>
        <v>7.5579652889409585</v>
      </c>
      <c r="CC36" s="19"/>
      <c r="CD36" s="33" t="s">
        <v>120</v>
      </c>
      <c r="CE36" s="44">
        <f>'Por município'!AX36</f>
        <v>12</v>
      </c>
      <c r="CF36" s="173">
        <f>'Por município'!AY36</f>
        <v>0.2312260789230566</v>
      </c>
      <c r="CG36" s="168">
        <f>'Por município'!AZ36</f>
        <v>3.9308433416919621</v>
      </c>
      <c r="CH36" s="19"/>
      <c r="CI36" s="33" t="s">
        <v>120</v>
      </c>
      <c r="CJ36" s="44">
        <f>'Por município'!BC36</f>
        <v>11</v>
      </c>
      <c r="CK36" s="173">
        <f>'Por município'!BD36</f>
        <v>0.88582460011031439</v>
      </c>
      <c r="CL36" s="168">
        <f>'Por município'!BE36</f>
        <v>28.34638720353006</v>
      </c>
      <c r="CM36" s="214"/>
      <c r="CN36" s="215"/>
    </row>
    <row r="37" spans="1:92" x14ac:dyDescent="0.25">
      <c r="A37" s="99">
        <v>34</v>
      </c>
      <c r="B37" s="19" t="s">
        <v>28</v>
      </c>
      <c r="C37" s="16">
        <f>'Por Zona'!C17</f>
        <v>12</v>
      </c>
      <c r="D37" s="52">
        <f>'Por Zona'!D17</f>
        <v>66</v>
      </c>
      <c r="E37" s="52">
        <f>'Por Zona'!E17</f>
        <v>64</v>
      </c>
      <c r="F37" s="52">
        <f>'Por Zona'!F17</f>
        <v>31</v>
      </c>
      <c r="G37" s="52">
        <f>'Por Zona'!G17</f>
        <v>27</v>
      </c>
      <c r="H37" s="52">
        <f>'Por Zona'!H17</f>
        <v>663</v>
      </c>
      <c r="I37" s="52">
        <f>'Por Zona'!I17</f>
        <v>325</v>
      </c>
      <c r="J37" s="163">
        <f>'Por Zona'!J17</f>
        <v>760</v>
      </c>
      <c r="K37" s="163">
        <f>'Por Zona'!K17</f>
        <v>416</v>
      </c>
      <c r="L37" s="53">
        <f>'Por Zona'!L17</f>
        <v>356</v>
      </c>
      <c r="M37" s="158">
        <f>'Por Zona'!M17</f>
        <v>0.96253832822290364</v>
      </c>
      <c r="N37" s="158">
        <f>'Por Zona'!N17</f>
        <v>13.475536595120651</v>
      </c>
      <c r="O37" s="19" t="s">
        <v>28</v>
      </c>
      <c r="P37" s="52">
        <f>'Por Zona'!P17</f>
        <v>1</v>
      </c>
      <c r="Q37" s="52">
        <f>'Por Zona'!Q17</f>
        <v>2</v>
      </c>
      <c r="R37" s="52">
        <f>'Por Zona'!R17</f>
        <v>1</v>
      </c>
      <c r="S37" s="52">
        <f>'Por Zona'!S17</f>
        <v>1</v>
      </c>
      <c r="T37" s="53">
        <f>'Por Zona'!T17</f>
        <v>5</v>
      </c>
      <c r="U37" s="158">
        <f>'Por Zona'!U17</f>
        <v>0.70370370370370372</v>
      </c>
      <c r="V37" s="158">
        <f>'Por Zona'!V17</f>
        <v>7.7407407407407405</v>
      </c>
      <c r="W37" s="19" t="s">
        <v>28</v>
      </c>
      <c r="X37" s="54">
        <f>'Por Zona'!X17</f>
        <v>3</v>
      </c>
      <c r="Y37" s="158">
        <f>'Por Zona'!Y17</f>
        <v>1.1712328767123288</v>
      </c>
      <c r="Z37" s="158">
        <f>'Por Zona'!Z17</f>
        <v>90.18493150684931</v>
      </c>
      <c r="AA37" s="19" t="s">
        <v>28</v>
      </c>
      <c r="AB37" s="54">
        <f>'Por Zona'!AB17</f>
        <v>16</v>
      </c>
      <c r="AC37" s="158">
        <f>'Por Zona'!AC17</f>
        <v>0.6333333333333333</v>
      </c>
      <c r="AD37" s="158">
        <f>'Por Zona'!AD17</f>
        <v>16.466666666666665</v>
      </c>
      <c r="AE37" s="19" t="s">
        <v>28</v>
      </c>
      <c r="AF37" s="54">
        <f>'Por Zona'!AF17</f>
        <v>45</v>
      </c>
      <c r="AG37" s="158">
        <f>'Por Zona'!AG17</f>
        <v>1.2967644084934278</v>
      </c>
      <c r="AH37" s="158">
        <f>'Por Zona'!AH17</f>
        <v>31.122345803842265</v>
      </c>
      <c r="AI37" s="19" t="s">
        <v>28</v>
      </c>
      <c r="AJ37" s="33" t="s">
        <v>121</v>
      </c>
      <c r="AK37" s="41">
        <f>'Por município'!D37</f>
        <v>21406</v>
      </c>
      <c r="AL37" s="173">
        <f>'Por município'!E37</f>
        <v>1.2088784571354083</v>
      </c>
      <c r="AM37" s="169">
        <f>'Por município'!F37</f>
        <v>6.0443922856770413</v>
      </c>
      <c r="AN37" s="19" t="s">
        <v>28</v>
      </c>
      <c r="AO37" s="33" t="s">
        <v>121</v>
      </c>
      <c r="AP37" s="42">
        <f>'Por município'!I37</f>
        <v>11.608664396171609</v>
      </c>
      <c r="AQ37" s="173">
        <f>'Por município'!J37</f>
        <v>-1.4188205496978867</v>
      </c>
      <c r="AR37" s="168">
        <f>'Por município'!K37</f>
        <v>-27.312295581684321</v>
      </c>
      <c r="AS37" s="19" t="s">
        <v>28</v>
      </c>
      <c r="AT37" s="33" t="s">
        <v>121</v>
      </c>
      <c r="AU37" s="14">
        <f>'Por município'!N37</f>
        <v>1327</v>
      </c>
      <c r="AV37" s="14">
        <f>'Por município'!O37</f>
        <v>1046</v>
      </c>
      <c r="AW37" s="14">
        <f>'Por município'!P37</f>
        <v>519</v>
      </c>
      <c r="AX37" s="43">
        <f>'Por município'!Q37</f>
        <v>2.6410958904109587</v>
      </c>
      <c r="AY37" s="173">
        <f>'Por município'!R37</f>
        <v>0.32565432508204389</v>
      </c>
      <c r="AZ37" s="168">
        <f>'Por município'!S37</f>
        <v>2.6052346006563512</v>
      </c>
      <c r="BA37" s="19" t="s">
        <v>28</v>
      </c>
      <c r="BB37" s="33" t="s">
        <v>121</v>
      </c>
      <c r="BC37" s="14">
        <f>'Por município'!V37</f>
        <v>11380</v>
      </c>
      <c r="BD37" s="14">
        <f>'Por município'!W37</f>
        <v>1338</v>
      </c>
      <c r="BE37" s="14">
        <f>'Por município'!X37</f>
        <v>13464</v>
      </c>
      <c r="BF37" s="43">
        <f>'Por município'!Y37</f>
        <v>23.910502283105021</v>
      </c>
      <c r="BG37" s="173">
        <f>'Por município'!Z37</f>
        <v>0.97376104137610453</v>
      </c>
      <c r="BH37" s="168">
        <f>'Por município'!AA37</f>
        <v>5.8425662482566274</v>
      </c>
      <c r="BI37" s="19" t="s">
        <v>28</v>
      </c>
      <c r="BJ37" s="33" t="s">
        <v>121</v>
      </c>
      <c r="BK37" s="44">
        <f>'Por município'!AD37</f>
        <v>0</v>
      </c>
      <c r="BL37" s="173">
        <f>'Por município'!AE37</f>
        <v>0</v>
      </c>
      <c r="BM37" s="168">
        <f>'Por município'!AF37</f>
        <v>0</v>
      </c>
      <c r="BN37" s="19" t="s">
        <v>28</v>
      </c>
      <c r="BO37" s="33" t="s">
        <v>121</v>
      </c>
      <c r="BP37" s="44">
        <f>'Por município'!AI37</f>
        <v>8</v>
      </c>
      <c r="BQ37" s="173">
        <f>'Por município'!AJ37</f>
        <v>0.78865631330182318</v>
      </c>
      <c r="BR37" s="168">
        <f>'Por município'!AK37</f>
        <v>15.773126266036464</v>
      </c>
      <c r="BS37" s="19" t="s">
        <v>28</v>
      </c>
      <c r="BT37" s="33" t="s">
        <v>121</v>
      </c>
      <c r="BU37" s="44">
        <f>'Por município'!AN37</f>
        <v>60</v>
      </c>
      <c r="BV37" s="173">
        <f>'Por município'!AO37</f>
        <v>1.0511159107271419</v>
      </c>
      <c r="BW37" s="168">
        <f>'Por município'!AP37</f>
        <v>24.175665946724266</v>
      </c>
      <c r="BX37" s="19" t="s">
        <v>28</v>
      </c>
      <c r="BY37" s="33" t="s">
        <v>121</v>
      </c>
      <c r="BZ37" s="44">
        <f>'Por município'!AS37</f>
        <v>278</v>
      </c>
      <c r="CA37" s="173">
        <f>'Por município'!AT37</f>
        <v>1.1058496580660981</v>
      </c>
      <c r="CB37" s="168">
        <f>'Por município'!AU37</f>
        <v>27.646241451652454</v>
      </c>
      <c r="CC37" s="19" t="s">
        <v>28</v>
      </c>
      <c r="CD37" s="33" t="s">
        <v>121</v>
      </c>
      <c r="CE37" s="44">
        <f>'Por município'!AX37</f>
        <v>64</v>
      </c>
      <c r="CF37" s="173">
        <f>'Por município'!AY37</f>
        <v>1.233205754256302</v>
      </c>
      <c r="CG37" s="168">
        <f>'Por município'!AZ37</f>
        <v>20.964497822357135</v>
      </c>
      <c r="CH37" s="19" t="s">
        <v>28</v>
      </c>
      <c r="CI37" s="33" t="s">
        <v>121</v>
      </c>
      <c r="CJ37" s="44">
        <f>'Por município'!BC37</f>
        <v>13</v>
      </c>
      <c r="CK37" s="173">
        <f>'Por município'!BD37</f>
        <v>1.0468836183121897</v>
      </c>
      <c r="CL37" s="168">
        <f>'Por município'!BE37</f>
        <v>33.50027578599007</v>
      </c>
      <c r="CM37" s="212">
        <f>M37+U37+Y37+AC37+AG37+AL37+AQ37+AY37+BG37+BL37+BQ37+BV37+CA37+CF37+CK37+AL38+AQ38+AY38+BG38+BL38+BQ38+BV38+CA38+CF38+CK38+AL39+AQ39+AY39+BG39+BL39+BQ39+BV39+CA39+CF39+CK39</f>
        <v>19.071001686000514</v>
      </c>
      <c r="CN37" s="213">
        <f>N37+V37+Z37+AD37+AH37+AM37+AR37+AZ37+BH37+BM37+BR37+BW37+CB37+CG37+CL37+AM38+AR38+AZ38+BH38+BM38+BR38+BW38+CB38+CG38+CL38+AM39+AR39+AZ39+BH39+BM39+BR39+BW39+CB39+CG39+CL39</f>
        <v>445.50853279618912</v>
      </c>
    </row>
    <row r="38" spans="1:92" x14ac:dyDescent="0.25">
      <c r="A38" s="99">
        <v>35</v>
      </c>
      <c r="B38" s="19"/>
      <c r="C38" s="16"/>
      <c r="D38" s="20"/>
      <c r="E38" s="20"/>
      <c r="F38" s="20"/>
      <c r="G38" s="20"/>
      <c r="H38" s="20"/>
      <c r="I38" s="20"/>
      <c r="J38" s="164"/>
      <c r="K38" s="164"/>
      <c r="L38" s="50"/>
      <c r="M38" s="158"/>
      <c r="N38" s="158"/>
      <c r="O38" s="19"/>
      <c r="P38" s="20"/>
      <c r="Q38" s="20"/>
      <c r="R38" s="20"/>
      <c r="S38" s="20"/>
      <c r="T38" s="50"/>
      <c r="U38" s="158"/>
      <c r="V38" s="158"/>
      <c r="W38" s="19"/>
      <c r="X38" s="51"/>
      <c r="Y38" s="158"/>
      <c r="Z38" s="158"/>
      <c r="AA38" s="19"/>
      <c r="AB38" s="51"/>
      <c r="AC38" s="158"/>
      <c r="AD38" s="158"/>
      <c r="AE38" s="19"/>
      <c r="AF38" s="51"/>
      <c r="AG38" s="158"/>
      <c r="AH38" s="158"/>
      <c r="AI38" s="19"/>
      <c r="AJ38" s="33" t="s">
        <v>122</v>
      </c>
      <c r="AK38" s="41">
        <f>'Por município'!D38</f>
        <v>9597</v>
      </c>
      <c r="AL38" s="173">
        <f>'Por município'!E38</f>
        <v>0.54197919056005395</v>
      </c>
      <c r="AM38" s="169">
        <f>'Por município'!F38</f>
        <v>2.7098959528002697</v>
      </c>
      <c r="AN38" s="19"/>
      <c r="AO38" s="33" t="s">
        <v>122</v>
      </c>
      <c r="AP38" s="42">
        <f>'Por município'!I38</f>
        <v>4.1124718362282424</v>
      </c>
      <c r="AQ38" s="173">
        <f>'Por município'!J38</f>
        <v>-0.50262970417326347</v>
      </c>
      <c r="AR38" s="168">
        <f>'Por município'!K38</f>
        <v>-9.6756218053353216</v>
      </c>
      <c r="AS38" s="19"/>
      <c r="AT38" s="33" t="s">
        <v>122</v>
      </c>
      <c r="AU38" s="14">
        <f>'Por município'!N38</f>
        <v>361</v>
      </c>
      <c r="AV38" s="14">
        <f>'Por município'!O38</f>
        <v>7837</v>
      </c>
      <c r="AW38" s="14">
        <f>'Por município'!P38</f>
        <v>206</v>
      </c>
      <c r="AX38" s="43">
        <f>'Por município'!Q38</f>
        <v>7.6748858447488582</v>
      </c>
      <c r="AY38" s="173">
        <f>'Por município'!R38</f>
        <v>0.94633435269346355</v>
      </c>
      <c r="AZ38" s="168">
        <f>'Por município'!S38</f>
        <v>7.5706748215477084</v>
      </c>
      <c r="BA38" s="19"/>
      <c r="BB38" s="33" t="s">
        <v>122</v>
      </c>
      <c r="BC38" s="14">
        <f>'Por município'!V38</f>
        <v>6414</v>
      </c>
      <c r="BD38" s="14">
        <f>'Por município'!W38</f>
        <v>3531</v>
      </c>
      <c r="BE38" s="14">
        <f>'Por município'!X38</f>
        <v>5902</v>
      </c>
      <c r="BF38" s="43">
        <f>'Por município'!Y38</f>
        <v>14.472146118721462</v>
      </c>
      <c r="BG38" s="173">
        <f>'Por município'!Z38</f>
        <v>0.58938168293816851</v>
      </c>
      <c r="BH38" s="168">
        <f>'Por município'!AA38</f>
        <v>3.5362900976290108</v>
      </c>
      <c r="BI38" s="19"/>
      <c r="BJ38" s="33" t="s">
        <v>122</v>
      </c>
      <c r="BK38" s="44">
        <f>'Por município'!AD38</f>
        <v>0</v>
      </c>
      <c r="BL38" s="173">
        <f>'Por município'!AE38</f>
        <v>0</v>
      </c>
      <c r="BM38" s="168">
        <f>'Por município'!AF38</f>
        <v>0</v>
      </c>
      <c r="BN38" s="19"/>
      <c r="BO38" s="33" t="s">
        <v>122</v>
      </c>
      <c r="BP38" s="44">
        <f>'Por município'!AI38</f>
        <v>7</v>
      </c>
      <c r="BQ38" s="173">
        <f>'Por município'!AJ38</f>
        <v>0.69007427413909528</v>
      </c>
      <c r="BR38" s="168">
        <f>'Por município'!AK38</f>
        <v>13.801485482781906</v>
      </c>
      <c r="BS38" s="19"/>
      <c r="BT38" s="33" t="s">
        <v>122</v>
      </c>
      <c r="BU38" s="44">
        <f>'Por município'!AN38</f>
        <v>34</v>
      </c>
      <c r="BV38" s="173">
        <f>'Por município'!AO38</f>
        <v>0.59563234941204701</v>
      </c>
      <c r="BW38" s="168">
        <f>'Por município'!AP38</f>
        <v>13.699544036477082</v>
      </c>
      <c r="BX38" s="19"/>
      <c r="BY38" s="33" t="s">
        <v>122</v>
      </c>
      <c r="BZ38" s="44">
        <f>'Por município'!AS38</f>
        <v>123</v>
      </c>
      <c r="CA38" s="173">
        <f>'Por município'!AT38</f>
        <v>0.48927880554723047</v>
      </c>
      <c r="CB38" s="168">
        <f>'Por município'!AU38</f>
        <v>12.231970138680762</v>
      </c>
      <c r="CC38" s="19"/>
      <c r="CD38" s="33" t="s">
        <v>122</v>
      </c>
      <c r="CE38" s="44">
        <f>'Por município'!AX38</f>
        <v>27</v>
      </c>
      <c r="CF38" s="173">
        <f>'Por município'!AY38</f>
        <v>0.52025867757687738</v>
      </c>
      <c r="CG38" s="168">
        <f>'Por município'!AZ38</f>
        <v>8.8443975188069146</v>
      </c>
      <c r="CH38" s="19"/>
      <c r="CI38" s="33" t="s">
        <v>122</v>
      </c>
      <c r="CJ38" s="44">
        <f>'Por município'!BC38</f>
        <v>11</v>
      </c>
      <c r="CK38" s="173">
        <f>'Por município'!BD38</f>
        <v>0.88582460011031439</v>
      </c>
      <c r="CL38" s="168">
        <f>'Por município'!BE38</f>
        <v>28.34638720353006</v>
      </c>
      <c r="CM38" s="214"/>
      <c r="CN38" s="215"/>
    </row>
    <row r="39" spans="1:92" x14ac:dyDescent="0.25">
      <c r="A39" s="99">
        <v>36</v>
      </c>
      <c r="B39" s="19"/>
      <c r="C39" s="16"/>
      <c r="D39" s="20"/>
      <c r="E39" s="20"/>
      <c r="F39" s="20"/>
      <c r="G39" s="20"/>
      <c r="H39" s="20"/>
      <c r="I39" s="20"/>
      <c r="J39" s="164"/>
      <c r="K39" s="164"/>
      <c r="L39" s="50"/>
      <c r="M39" s="158"/>
      <c r="N39" s="158"/>
      <c r="O39" s="19"/>
      <c r="P39" s="20"/>
      <c r="Q39" s="20"/>
      <c r="R39" s="20"/>
      <c r="S39" s="20"/>
      <c r="T39" s="50"/>
      <c r="U39" s="158"/>
      <c r="V39" s="158"/>
      <c r="W39" s="19"/>
      <c r="X39" s="51"/>
      <c r="Y39" s="158"/>
      <c r="Z39" s="158"/>
      <c r="AA39" s="19"/>
      <c r="AB39" s="51"/>
      <c r="AC39" s="158"/>
      <c r="AD39" s="158"/>
      <c r="AE39" s="19"/>
      <c r="AF39" s="51"/>
      <c r="AG39" s="158"/>
      <c r="AH39" s="158"/>
      <c r="AI39" s="19"/>
      <c r="AJ39" s="33" t="s">
        <v>123</v>
      </c>
      <c r="AK39" s="41">
        <f>'Por município'!D39</f>
        <v>3726</v>
      </c>
      <c r="AL39" s="173">
        <f>'Por município'!E39</f>
        <v>0.21042143003300623</v>
      </c>
      <c r="AM39" s="169">
        <f>'Por município'!F39</f>
        <v>1.0521071501650312</v>
      </c>
      <c r="AN39" s="19"/>
      <c r="AO39" s="33" t="s">
        <v>123</v>
      </c>
      <c r="AP39" s="42">
        <f>'Por município'!I39</f>
        <v>13.85589405512154</v>
      </c>
      <c r="AQ39" s="173">
        <f>'Por município'!J39</f>
        <v>-1.6934788145246511</v>
      </c>
      <c r="AR39" s="168">
        <f>'Por município'!K39</f>
        <v>-32.599467179599536</v>
      </c>
      <c r="AS39" s="19"/>
      <c r="AT39" s="33" t="s">
        <v>123</v>
      </c>
      <c r="AU39" s="14">
        <f>'Por município'!N39</f>
        <v>204</v>
      </c>
      <c r="AV39" s="14">
        <f>'Por município'!O39</f>
        <v>246</v>
      </c>
      <c r="AW39" s="14">
        <f>'Por município'!P39</f>
        <v>202</v>
      </c>
      <c r="AX39" s="43">
        <f>'Por município'!Q39</f>
        <v>0.59543378995433793</v>
      </c>
      <c r="AY39" s="173">
        <f>'Por município'!R39</f>
        <v>7.3418609942424842E-2</v>
      </c>
      <c r="AZ39" s="168">
        <f>'Por município'!S39</f>
        <v>0.58734887953939874</v>
      </c>
      <c r="BA39" s="19"/>
      <c r="BB39" s="33" t="s">
        <v>123</v>
      </c>
      <c r="BC39" s="14">
        <f>'Por município'!V39</f>
        <v>2168</v>
      </c>
      <c r="BD39" s="14">
        <f>'Por município'!W39</f>
        <v>249</v>
      </c>
      <c r="BE39" s="14">
        <f>'Por município'!X39</f>
        <v>3326</v>
      </c>
      <c r="BF39" s="43">
        <f>'Por município'!Y39</f>
        <v>5.2447488584474877</v>
      </c>
      <c r="BG39" s="173">
        <f>'Por município'!Z39</f>
        <v>0.21359367735936777</v>
      </c>
      <c r="BH39" s="168">
        <f>'Por município'!AA39</f>
        <v>1.2815620641562067</v>
      </c>
      <c r="BI39" s="19"/>
      <c r="BJ39" s="33" t="s">
        <v>123</v>
      </c>
      <c r="BK39" s="44">
        <f>'Por município'!AD39</f>
        <v>3</v>
      </c>
      <c r="BL39" s="173">
        <f>'Por município'!AE39</f>
        <v>2.8815789473684208</v>
      </c>
      <c r="BM39" s="168">
        <f>'Por município'!AF39</f>
        <v>83.565789473684205</v>
      </c>
      <c r="BN39" s="19"/>
      <c r="BO39" s="33" t="s">
        <v>123</v>
      </c>
      <c r="BP39" s="44">
        <f>'Por município'!AI39</f>
        <v>1</v>
      </c>
      <c r="BQ39" s="173">
        <f>'Por município'!AJ39</f>
        <v>9.8582039162727897E-2</v>
      </c>
      <c r="BR39" s="168">
        <f>'Por município'!AK39</f>
        <v>1.9716407832545579</v>
      </c>
      <c r="BS39" s="19"/>
      <c r="BT39" s="33" t="s">
        <v>123</v>
      </c>
      <c r="BU39" s="44">
        <f>'Por município'!AN39</f>
        <v>10</v>
      </c>
      <c r="BV39" s="173">
        <f>'Por município'!AO39</f>
        <v>0.1751859851211903</v>
      </c>
      <c r="BW39" s="168">
        <f>'Por município'!AP39</f>
        <v>4.029277657787377</v>
      </c>
      <c r="BX39" s="19"/>
      <c r="BY39" s="33" t="s">
        <v>123</v>
      </c>
      <c r="BZ39" s="44">
        <f>'Por município'!AS39</f>
        <v>44</v>
      </c>
      <c r="CA39" s="173">
        <f>'Por município'!AT39</f>
        <v>0.17502656458600113</v>
      </c>
      <c r="CB39" s="168">
        <f>'Por município'!AU39</f>
        <v>4.3756641146500286</v>
      </c>
      <c r="CC39" s="19"/>
      <c r="CD39" s="33" t="s">
        <v>123</v>
      </c>
      <c r="CE39" s="44">
        <f>'Por município'!AX39</f>
        <v>11</v>
      </c>
      <c r="CF39" s="173">
        <f>'Por município'!AY39</f>
        <v>0.21195723901280192</v>
      </c>
      <c r="CG39" s="168">
        <f>'Por município'!AZ39</f>
        <v>3.6032730632176326</v>
      </c>
      <c r="CH39" s="19"/>
      <c r="CI39" s="33" t="s">
        <v>123</v>
      </c>
      <c r="CJ39" s="44">
        <f>'Por município'!BC39</f>
        <v>11</v>
      </c>
      <c r="CK39" s="173">
        <f>'Por município'!BD39</f>
        <v>0.88582460011031439</v>
      </c>
      <c r="CL39" s="168">
        <f>'Por município'!BE39</f>
        <v>28.34638720353006</v>
      </c>
      <c r="CM39" s="214"/>
      <c r="CN39" s="215"/>
    </row>
    <row r="40" spans="1:92" x14ac:dyDescent="0.25">
      <c r="A40" s="99">
        <v>37</v>
      </c>
      <c r="B40" s="19" t="s">
        <v>29</v>
      </c>
      <c r="C40" s="16">
        <f>'Por Zona'!C18</f>
        <v>252</v>
      </c>
      <c r="D40" s="52">
        <f>'Por Zona'!D18</f>
        <v>162</v>
      </c>
      <c r="E40" s="52">
        <f>'Por Zona'!E18</f>
        <v>141</v>
      </c>
      <c r="F40" s="52">
        <f>'Por Zona'!F18</f>
        <v>126</v>
      </c>
      <c r="G40" s="52">
        <f>'Por Zona'!G18</f>
        <v>87</v>
      </c>
      <c r="H40" s="52">
        <f>'Por Zona'!H18</f>
        <v>710</v>
      </c>
      <c r="I40" s="52">
        <f>'Por Zona'!I18</f>
        <v>358</v>
      </c>
      <c r="J40" s="163">
        <f>'Por Zona'!J18</f>
        <v>998</v>
      </c>
      <c r="K40" s="163">
        <f>'Por Zona'!K18</f>
        <v>586</v>
      </c>
      <c r="L40" s="53">
        <f>'Por Zona'!L18</f>
        <v>664</v>
      </c>
      <c r="M40" s="158">
        <f>'Por Zona'!M18</f>
        <v>1.2639648046927077</v>
      </c>
      <c r="N40" s="158">
        <f>'Por Zona'!N18</f>
        <v>17.695507265697906</v>
      </c>
      <c r="O40" s="19" t="s">
        <v>29</v>
      </c>
      <c r="P40" s="52">
        <f>'Por Zona'!P18</f>
        <v>2</v>
      </c>
      <c r="Q40" s="52">
        <f>'Por Zona'!Q18</f>
        <v>1</v>
      </c>
      <c r="R40" s="52">
        <f>'Por Zona'!R18</f>
        <v>5</v>
      </c>
      <c r="S40" s="52">
        <f>'Por Zona'!S18</f>
        <v>1</v>
      </c>
      <c r="T40" s="53">
        <f>'Por Zona'!T18</f>
        <v>9</v>
      </c>
      <c r="U40" s="158">
        <f>'Por Zona'!U18</f>
        <v>1.2666666666666666</v>
      </c>
      <c r="V40" s="158">
        <f>'Por Zona'!V18</f>
        <v>13.933333333333334</v>
      </c>
      <c r="W40" s="19" t="s">
        <v>29</v>
      </c>
      <c r="X40" s="54">
        <f>'Por Zona'!X18</f>
        <v>4</v>
      </c>
      <c r="Y40" s="158">
        <f>'Por Zona'!Y18</f>
        <v>1.5616438356164384</v>
      </c>
      <c r="Z40" s="158">
        <f>'Por Zona'!Z18</f>
        <v>120.24657534246576</v>
      </c>
      <c r="AA40" s="19" t="s">
        <v>29</v>
      </c>
      <c r="AB40" s="54">
        <f>'Por Zona'!AB18</f>
        <v>15</v>
      </c>
      <c r="AC40" s="158">
        <f>'Por Zona'!AC18</f>
        <v>0.59375</v>
      </c>
      <c r="AD40" s="158">
        <f>'Por Zona'!AD18</f>
        <v>15.4375</v>
      </c>
      <c r="AE40" s="19" t="s">
        <v>29</v>
      </c>
      <c r="AF40" s="54">
        <f>'Por Zona'!AF18</f>
        <v>48</v>
      </c>
      <c r="AG40" s="158">
        <f>'Por Zona'!AG18</f>
        <v>1.3832153690596563</v>
      </c>
      <c r="AH40" s="158">
        <f>'Por Zona'!AH18</f>
        <v>33.197168857431748</v>
      </c>
      <c r="AI40" s="19" t="s">
        <v>29</v>
      </c>
      <c r="AJ40" s="33" t="s">
        <v>124</v>
      </c>
      <c r="AK40" s="41">
        <f>'Por município'!D40</f>
        <v>4293</v>
      </c>
      <c r="AL40" s="173">
        <f>'Por município'!E40</f>
        <v>0.24244208242933327</v>
      </c>
      <c r="AM40" s="169">
        <f>'Por município'!F40</f>
        <v>1.2122104121466664</v>
      </c>
      <c r="AN40" s="19" t="s">
        <v>29</v>
      </c>
      <c r="AO40" s="33" t="s">
        <v>124</v>
      </c>
      <c r="AP40" s="42">
        <f>'Por município'!I40</f>
        <v>3.0848411369080604</v>
      </c>
      <c r="AQ40" s="173">
        <f>'Por município'!J40</f>
        <v>-0.37703183141740004</v>
      </c>
      <c r="AR40" s="168">
        <f>'Por município'!K40</f>
        <v>-7.2578627547849512</v>
      </c>
      <c r="AS40" s="19" t="s">
        <v>29</v>
      </c>
      <c r="AT40" s="33" t="s">
        <v>124</v>
      </c>
      <c r="AU40" s="14">
        <f>'Por município'!N40</f>
        <v>418</v>
      </c>
      <c r="AV40" s="14">
        <f>'Por município'!O40</f>
        <v>3463</v>
      </c>
      <c r="AW40" s="14">
        <f>'Por município'!P40</f>
        <v>340</v>
      </c>
      <c r="AX40" s="43">
        <f>'Por município'!Q40</f>
        <v>3.8547945205479448</v>
      </c>
      <c r="AY40" s="173">
        <f>'Por município'!R40</f>
        <v>0.4753066757162196</v>
      </c>
      <c r="AZ40" s="168">
        <f>'Por município'!S40</f>
        <v>3.8024534057297568</v>
      </c>
      <c r="BA40" s="19" t="s">
        <v>29</v>
      </c>
      <c r="BB40" s="33" t="s">
        <v>124</v>
      </c>
      <c r="BC40" s="14">
        <f>'Por município'!V40</f>
        <v>3696</v>
      </c>
      <c r="BD40" s="14">
        <f>'Por município'!W40</f>
        <v>749</v>
      </c>
      <c r="BE40" s="14">
        <f>'Por município'!X40</f>
        <v>3150</v>
      </c>
      <c r="BF40" s="43">
        <f>'Por município'!Y40</f>
        <v>6.93607305936073</v>
      </c>
      <c r="BG40" s="173">
        <f>'Por município'!Z40</f>
        <v>0.28247326824732688</v>
      </c>
      <c r="BH40" s="168">
        <f>'Por município'!AA40</f>
        <v>1.6948396094839613</v>
      </c>
      <c r="BI40" s="19" t="s">
        <v>29</v>
      </c>
      <c r="BJ40" s="33" t="s">
        <v>124</v>
      </c>
      <c r="BK40" s="44">
        <f>'Por município'!AD40</f>
        <v>0</v>
      </c>
      <c r="BL40" s="173">
        <f>'Por município'!AE40</f>
        <v>0</v>
      </c>
      <c r="BM40" s="168">
        <f>'Por município'!AF40</f>
        <v>0</v>
      </c>
      <c r="BN40" s="19" t="s">
        <v>29</v>
      </c>
      <c r="BO40" s="33" t="s">
        <v>124</v>
      </c>
      <c r="BP40" s="44">
        <f>'Por município'!AI40</f>
        <v>3</v>
      </c>
      <c r="BQ40" s="173">
        <f>'Por município'!AJ40</f>
        <v>0.29574611748818369</v>
      </c>
      <c r="BR40" s="168">
        <f>'Por município'!AK40</f>
        <v>5.9149223497636738</v>
      </c>
      <c r="BS40" s="19" t="s">
        <v>29</v>
      </c>
      <c r="BT40" s="33" t="s">
        <v>124</v>
      </c>
      <c r="BU40" s="44">
        <f>'Por município'!AN40</f>
        <v>16</v>
      </c>
      <c r="BV40" s="173">
        <f>'Por município'!AO40</f>
        <v>0.2802975761939045</v>
      </c>
      <c r="BW40" s="168">
        <f>'Por município'!AP40</f>
        <v>6.4468442524598037</v>
      </c>
      <c r="BX40" s="19" t="s">
        <v>29</v>
      </c>
      <c r="BY40" s="33" t="s">
        <v>124</v>
      </c>
      <c r="BZ40" s="44">
        <f>'Por município'!AS40</f>
        <v>79</v>
      </c>
      <c r="CA40" s="173">
        <f>'Por município'!AT40</f>
        <v>0.31425224096122933</v>
      </c>
      <c r="CB40" s="168">
        <f>'Por município'!AU40</f>
        <v>7.856306024030733</v>
      </c>
      <c r="CC40" s="19" t="s">
        <v>29</v>
      </c>
      <c r="CD40" s="33" t="s">
        <v>124</v>
      </c>
      <c r="CE40" s="44">
        <f>'Por município'!AX40</f>
        <v>17</v>
      </c>
      <c r="CF40" s="173">
        <f>'Por município'!AY40</f>
        <v>0.32757027847433018</v>
      </c>
      <c r="CG40" s="168">
        <f>'Por município'!AZ40</f>
        <v>5.5686947340636133</v>
      </c>
      <c r="CH40" s="19" t="s">
        <v>29</v>
      </c>
      <c r="CI40" s="33" t="s">
        <v>124</v>
      </c>
      <c r="CJ40" s="44">
        <f>'Por município'!BC40</f>
        <v>11</v>
      </c>
      <c r="CK40" s="173">
        <f>'Por município'!BD40</f>
        <v>0.88582460011031439</v>
      </c>
      <c r="CL40" s="168">
        <f>'Por município'!BE40</f>
        <v>28.34638720353006</v>
      </c>
      <c r="CM40" s="212">
        <f>M40+U40+Y40+AC40+AG40+AL40+AQ40+AY40+BG40+BL40+BQ40+BV40+CA40+CF40+CK40+AL41+AQ41+AY41+BG41+BL41+BQ41+BV41+CA41+CF41+CK41+AL42+AQ42+AY42+BG42+BL42+BQ42+BV42+CA42+CF42+CK42+AL43+AQ43+AY43+BG43+BL43+BQ43+BV43+CA43+CF43+CK43</f>
        <v>22.458725257413942</v>
      </c>
      <c r="CN40" s="213">
        <f>N40+V40+Z40+AD40+AH40+AM40+AR40+AZ40+BH40+BM40+BR40+BW40+CB40+CG40+CL40+AM41+AR41+AZ41+BH41+BM41+BR41+BW41+CB41+CG41+CL41+AM42+AR42+AZ42+BH42+BM42+BR42+BW42+CB42+CG42+CL42+AM43+AR43+AZ43+BH43+BM43+BR43+BW43+CB43+CG43+CL43</f>
        <v>578.76001944630843</v>
      </c>
    </row>
    <row r="41" spans="1:92" x14ac:dyDescent="0.25">
      <c r="A41" s="99">
        <v>38</v>
      </c>
      <c r="B41" s="19"/>
      <c r="C41" s="16"/>
      <c r="D41" s="20"/>
      <c r="E41" s="20"/>
      <c r="F41" s="20"/>
      <c r="G41" s="20"/>
      <c r="H41" s="20"/>
      <c r="I41" s="20"/>
      <c r="J41" s="164"/>
      <c r="K41" s="164"/>
      <c r="L41" s="50"/>
      <c r="M41" s="158"/>
      <c r="N41" s="158"/>
      <c r="O41" s="19"/>
      <c r="P41" s="20"/>
      <c r="Q41" s="20"/>
      <c r="R41" s="20"/>
      <c r="S41" s="20"/>
      <c r="T41" s="50"/>
      <c r="U41" s="158"/>
      <c r="V41" s="158"/>
      <c r="W41" s="19"/>
      <c r="X41" s="51"/>
      <c r="Y41" s="158"/>
      <c r="Z41" s="158"/>
      <c r="AA41" s="19"/>
      <c r="AB41" s="51"/>
      <c r="AC41" s="158"/>
      <c r="AD41" s="158"/>
      <c r="AE41" s="19"/>
      <c r="AF41" s="51"/>
      <c r="AG41" s="158"/>
      <c r="AH41" s="158"/>
      <c r="AI41" s="19"/>
      <c r="AJ41" s="33" t="s">
        <v>125</v>
      </c>
      <c r="AK41" s="41">
        <f>'Por município'!D41</f>
        <v>2243</v>
      </c>
      <c r="AL41" s="173">
        <f>'Por município'!E41</f>
        <v>0.12667076424155474</v>
      </c>
      <c r="AM41" s="169">
        <f>'Por município'!F41</f>
        <v>0.63335382120777373</v>
      </c>
      <c r="AN41" s="19"/>
      <c r="AO41" s="33" t="s">
        <v>125</v>
      </c>
      <c r="AP41" s="42">
        <f>'Por município'!I41</f>
        <v>0.48053427565995821</v>
      </c>
      <c r="AQ41" s="173">
        <f>'Por município'!J41</f>
        <v>-5.8731296027937897E-2</v>
      </c>
      <c r="AR41" s="168">
        <f>'Por município'!K41</f>
        <v>-1.1305774485378046</v>
      </c>
      <c r="AS41" s="19"/>
      <c r="AT41" s="33" t="s">
        <v>125</v>
      </c>
      <c r="AU41" s="14">
        <f>'Por município'!N41</f>
        <v>107</v>
      </c>
      <c r="AV41" s="14">
        <f>'Por município'!O41</f>
        <v>290</v>
      </c>
      <c r="AW41" s="14">
        <f>'Por município'!P41</f>
        <v>104</v>
      </c>
      <c r="AX41" s="43">
        <f>'Por município'!Q41</f>
        <v>0.45753424657534247</v>
      </c>
      <c r="AY41" s="173">
        <f>'Por município'!R41</f>
        <v>5.6415220216495157E-2</v>
      </c>
      <c r="AZ41" s="168">
        <f>'Por município'!S41</f>
        <v>0.45132176173196126</v>
      </c>
      <c r="BA41" s="19"/>
      <c r="BB41" s="33" t="s">
        <v>125</v>
      </c>
      <c r="BC41" s="14">
        <f>'Por município'!V41</f>
        <v>1661</v>
      </c>
      <c r="BD41" s="14">
        <f>'Por município'!W41</f>
        <v>165</v>
      </c>
      <c r="BE41" s="14">
        <f>'Por município'!X41</f>
        <v>745</v>
      </c>
      <c r="BF41" s="43">
        <f>'Por município'!Y41</f>
        <v>2.3479452054794518</v>
      </c>
      <c r="BG41" s="173">
        <f>'Por município'!Z41</f>
        <v>9.5620641562064179E-2</v>
      </c>
      <c r="BH41" s="168">
        <f>'Por município'!AA41</f>
        <v>0.57372384937238508</v>
      </c>
      <c r="BI41" s="19"/>
      <c r="BJ41" s="33" t="s">
        <v>125</v>
      </c>
      <c r="BK41" s="44">
        <f>'Por município'!AD41</f>
        <v>0</v>
      </c>
      <c r="BL41" s="173">
        <f>'Por município'!AE41</f>
        <v>0</v>
      </c>
      <c r="BM41" s="168">
        <f>'Por município'!AF41</f>
        <v>0</v>
      </c>
      <c r="BN41" s="19"/>
      <c r="BO41" s="33" t="s">
        <v>125</v>
      </c>
      <c r="BP41" s="44">
        <f>'Por município'!AI41</f>
        <v>2</v>
      </c>
      <c r="BQ41" s="173">
        <f>'Por município'!AJ41</f>
        <v>0.19716407832545579</v>
      </c>
      <c r="BR41" s="168">
        <f>'Por município'!AK41</f>
        <v>3.9432815665091159</v>
      </c>
      <c r="BS41" s="19"/>
      <c r="BT41" s="33" t="s">
        <v>125</v>
      </c>
      <c r="BU41" s="44">
        <f>'Por município'!AN41</f>
        <v>11</v>
      </c>
      <c r="BV41" s="173">
        <f>'Por município'!AO41</f>
        <v>0.19270458363330933</v>
      </c>
      <c r="BW41" s="168">
        <f>'Por município'!AP41</f>
        <v>4.4322054235661144</v>
      </c>
      <c r="BX41" s="19"/>
      <c r="BY41" s="33" t="s">
        <v>125</v>
      </c>
      <c r="BZ41" s="44">
        <f>'Por município'!AS41</f>
        <v>34</v>
      </c>
      <c r="CA41" s="173">
        <f>'Por município'!AT41</f>
        <v>0.13524779990736452</v>
      </c>
      <c r="CB41" s="168">
        <f>'Por município'!AU41</f>
        <v>3.3811949976841129</v>
      </c>
      <c r="CC41" s="19"/>
      <c r="CD41" s="33" t="s">
        <v>125</v>
      </c>
      <c r="CE41" s="44">
        <f>'Por município'!AX41</f>
        <v>7</v>
      </c>
      <c r="CF41" s="173">
        <f>'Por município'!AY41</f>
        <v>0.13488187937178303</v>
      </c>
      <c r="CG41" s="168">
        <f>'Por município'!AZ41</f>
        <v>2.2929919493203115</v>
      </c>
      <c r="CH41" s="19"/>
      <c r="CI41" s="33" t="s">
        <v>125</v>
      </c>
      <c r="CJ41" s="44">
        <f>'Por município'!BC41</f>
        <v>11</v>
      </c>
      <c r="CK41" s="173">
        <f>'Por município'!BD41</f>
        <v>0.88582460011031439</v>
      </c>
      <c r="CL41" s="168">
        <f>'Por município'!BE41</f>
        <v>28.34638720353006</v>
      </c>
      <c r="CM41" s="214"/>
      <c r="CN41" s="215"/>
    </row>
    <row r="42" spans="1:92" x14ac:dyDescent="0.25">
      <c r="A42" s="99">
        <v>39</v>
      </c>
      <c r="B42" s="19"/>
      <c r="C42" s="16"/>
      <c r="D42" s="20"/>
      <c r="E42" s="20"/>
      <c r="F42" s="20"/>
      <c r="G42" s="20"/>
      <c r="H42" s="20"/>
      <c r="I42" s="20"/>
      <c r="J42" s="164"/>
      <c r="K42" s="164"/>
      <c r="L42" s="50"/>
      <c r="M42" s="158"/>
      <c r="N42" s="158"/>
      <c r="O42" s="19"/>
      <c r="P42" s="20"/>
      <c r="Q42" s="20"/>
      <c r="R42" s="20"/>
      <c r="S42" s="20"/>
      <c r="T42" s="50"/>
      <c r="U42" s="158"/>
      <c r="V42" s="158"/>
      <c r="W42" s="19"/>
      <c r="X42" s="51"/>
      <c r="Y42" s="158"/>
      <c r="Z42" s="158"/>
      <c r="AA42" s="19"/>
      <c r="AB42" s="51"/>
      <c r="AC42" s="158"/>
      <c r="AD42" s="158"/>
      <c r="AE42" s="19"/>
      <c r="AF42" s="51"/>
      <c r="AG42" s="158"/>
      <c r="AH42" s="158"/>
      <c r="AI42" s="19"/>
      <c r="AJ42" s="33" t="s">
        <v>126</v>
      </c>
      <c r="AK42" s="41">
        <f>'Por município'!D42</f>
        <v>1839</v>
      </c>
      <c r="AL42" s="173">
        <f>'Por município'!E42</f>
        <v>0.10385534348649986</v>
      </c>
      <c r="AM42" s="169">
        <f>'Por município'!F42</f>
        <v>0.51927671743249926</v>
      </c>
      <c r="AN42" s="19"/>
      <c r="AO42" s="33" t="s">
        <v>126</v>
      </c>
      <c r="AP42" s="42">
        <f>'Por município'!I42</f>
        <v>0.61550293757594243</v>
      </c>
      <c r="AQ42" s="173">
        <f>'Por município'!J42</f>
        <v>-7.5227277353298455E-2</v>
      </c>
      <c r="AR42" s="168">
        <f>'Por município'!K42</f>
        <v>-1.4481250890509954</v>
      </c>
      <c r="AS42" s="19"/>
      <c r="AT42" s="33" t="s">
        <v>126</v>
      </c>
      <c r="AU42" s="14">
        <f>'Por município'!N42</f>
        <v>81</v>
      </c>
      <c r="AV42" s="14">
        <f>'Por município'!O42</f>
        <v>138</v>
      </c>
      <c r="AW42" s="14">
        <f>'Por município'!P42</f>
        <v>123</v>
      </c>
      <c r="AX42" s="43">
        <f>'Por município'!Q42</f>
        <v>0.31232876712328766</v>
      </c>
      <c r="AY42" s="173">
        <f>'Por município'!R42</f>
        <v>3.8510988650781119E-2</v>
      </c>
      <c r="AZ42" s="168">
        <f>'Por município'!S42</f>
        <v>0.30808790920624896</v>
      </c>
      <c r="BA42" s="19"/>
      <c r="BB42" s="33" t="s">
        <v>126</v>
      </c>
      <c r="BC42" s="14">
        <f>'Por município'!V42</f>
        <v>1647</v>
      </c>
      <c r="BD42" s="14">
        <f>'Por município'!W42</f>
        <v>149</v>
      </c>
      <c r="BE42" s="14">
        <f>'Por município'!X42</f>
        <v>1592</v>
      </c>
      <c r="BF42" s="43">
        <f>'Por município'!Y42</f>
        <v>3.0940639269406396</v>
      </c>
      <c r="BG42" s="173">
        <f>'Por município'!Z42</f>
        <v>0.12600650860065093</v>
      </c>
      <c r="BH42" s="168">
        <f>'Por município'!AA42</f>
        <v>0.75603905160390561</v>
      </c>
      <c r="BI42" s="19"/>
      <c r="BJ42" s="33" t="s">
        <v>126</v>
      </c>
      <c r="BK42" s="44">
        <f>'Por município'!AD42</f>
        <v>3</v>
      </c>
      <c r="BL42" s="173">
        <f>'Por município'!AE42</f>
        <v>2.8815789473684208</v>
      </c>
      <c r="BM42" s="168">
        <f>'Por município'!AF42</f>
        <v>83.565789473684205</v>
      </c>
      <c r="BN42" s="19"/>
      <c r="BO42" s="33" t="s">
        <v>126</v>
      </c>
      <c r="BP42" s="44">
        <f>'Por município'!AI42</f>
        <v>2</v>
      </c>
      <c r="BQ42" s="173">
        <f>'Por município'!AJ42</f>
        <v>0.19716407832545579</v>
      </c>
      <c r="BR42" s="168">
        <f>'Por município'!AK42</f>
        <v>3.9432815665091159</v>
      </c>
      <c r="BS42" s="19"/>
      <c r="BT42" s="33" t="s">
        <v>126</v>
      </c>
      <c r="BU42" s="44">
        <f>'Por município'!AN42</f>
        <v>6</v>
      </c>
      <c r="BV42" s="173">
        <f>'Por município'!AO42</f>
        <v>0.10511159107271417</v>
      </c>
      <c r="BW42" s="168">
        <f>'Por município'!AP42</f>
        <v>2.4175665946724259</v>
      </c>
      <c r="BX42" s="19"/>
      <c r="BY42" s="33" t="s">
        <v>126</v>
      </c>
      <c r="BZ42" s="44">
        <f>'Por município'!AS42</f>
        <v>48</v>
      </c>
      <c r="CA42" s="173">
        <f>'Por município'!AT42</f>
        <v>0.19093807045745581</v>
      </c>
      <c r="CB42" s="168">
        <f>'Por município'!AU42</f>
        <v>4.7734517614363954</v>
      </c>
      <c r="CC42" s="19"/>
      <c r="CD42" s="33" t="s">
        <v>126</v>
      </c>
      <c r="CE42" s="44">
        <f>'Por município'!AX42</f>
        <v>8</v>
      </c>
      <c r="CF42" s="173">
        <f>'Por município'!AY42</f>
        <v>0.15415071928203775</v>
      </c>
      <c r="CG42" s="168">
        <f>'Por município'!AZ42</f>
        <v>2.6205622277946419</v>
      </c>
      <c r="CH42" s="19"/>
      <c r="CI42" s="33" t="s">
        <v>126</v>
      </c>
      <c r="CJ42" s="44">
        <f>'Por município'!BC42</f>
        <v>11</v>
      </c>
      <c r="CK42" s="173">
        <f>'Por município'!BD42</f>
        <v>0.88582460011031439</v>
      </c>
      <c r="CL42" s="168">
        <f>'Por município'!BE42</f>
        <v>28.34638720353006</v>
      </c>
      <c r="CM42" s="214"/>
      <c r="CN42" s="215"/>
    </row>
    <row r="43" spans="1:92" x14ac:dyDescent="0.25">
      <c r="A43" s="99">
        <v>40</v>
      </c>
      <c r="B43" s="19"/>
      <c r="C43" s="16"/>
      <c r="D43" s="20"/>
      <c r="E43" s="20"/>
      <c r="F43" s="20"/>
      <c r="G43" s="20"/>
      <c r="H43" s="20"/>
      <c r="I43" s="20"/>
      <c r="J43" s="164"/>
      <c r="K43" s="164"/>
      <c r="L43" s="50"/>
      <c r="M43" s="158"/>
      <c r="N43" s="158"/>
      <c r="O43" s="19"/>
      <c r="P43" s="20"/>
      <c r="Q43" s="20"/>
      <c r="R43" s="20"/>
      <c r="S43" s="20"/>
      <c r="T43" s="50"/>
      <c r="U43" s="158"/>
      <c r="V43" s="158"/>
      <c r="W43" s="19"/>
      <c r="X43" s="51"/>
      <c r="Y43" s="158"/>
      <c r="Z43" s="158"/>
      <c r="AA43" s="19"/>
      <c r="AB43" s="51"/>
      <c r="AC43" s="158"/>
      <c r="AD43" s="158"/>
      <c r="AE43" s="19"/>
      <c r="AF43" s="51"/>
      <c r="AG43" s="158"/>
      <c r="AH43" s="158"/>
      <c r="AI43" s="19"/>
      <c r="AJ43" s="33" t="s">
        <v>127</v>
      </c>
      <c r="AK43" s="41">
        <f>'Por município'!D43</f>
        <v>7892</v>
      </c>
      <c r="AL43" s="173">
        <f>'Por município'!E43</f>
        <v>0.44569133811607226</v>
      </c>
      <c r="AM43" s="169">
        <f>'Por município'!F43</f>
        <v>2.2284566905803613</v>
      </c>
      <c r="AN43" s="19"/>
      <c r="AO43" s="33" t="s">
        <v>127</v>
      </c>
      <c r="AP43" s="42">
        <f>'Por município'!I43</f>
        <v>0.70990673864720166</v>
      </c>
      <c r="AQ43" s="173">
        <f>'Por município'!J43</f>
        <v>-8.676538788508939E-2</v>
      </c>
      <c r="AR43" s="168">
        <f>'Por município'!K43</f>
        <v>-1.6702337167879708</v>
      </c>
      <c r="AS43" s="19"/>
      <c r="AT43" s="33" t="s">
        <v>127</v>
      </c>
      <c r="AU43" s="14">
        <f>'Por município'!N43</f>
        <v>457</v>
      </c>
      <c r="AV43" s="14">
        <f>'Por município'!O43</f>
        <v>3672</v>
      </c>
      <c r="AW43" s="14">
        <f>'Por município'!P43</f>
        <v>1328</v>
      </c>
      <c r="AX43" s="43">
        <f>'Por município'!Q43</f>
        <v>4.9835616438356167</v>
      </c>
      <c r="AY43" s="173">
        <f>'Por município'!R43</f>
        <v>0.61448673996290237</v>
      </c>
      <c r="AZ43" s="168">
        <f>'Por município'!S43</f>
        <v>4.915893919703219</v>
      </c>
      <c r="BA43" s="19"/>
      <c r="BB43" s="33" t="s">
        <v>127</v>
      </c>
      <c r="BC43" s="14">
        <f>'Por município'!V43</f>
        <v>7837</v>
      </c>
      <c r="BD43" s="14">
        <f>'Por município'!W43</f>
        <v>1200</v>
      </c>
      <c r="BE43" s="14">
        <f>'Por município'!X43</f>
        <v>5381</v>
      </c>
      <c r="BF43" s="43">
        <f>'Por município'!Y43</f>
        <v>13.167123287671231</v>
      </c>
      <c r="BG43" s="173">
        <f>'Por município'!Z43</f>
        <v>0.5362343096234311</v>
      </c>
      <c r="BH43" s="168">
        <f>'Por município'!AA43</f>
        <v>3.2174058577405864</v>
      </c>
      <c r="BI43" s="19"/>
      <c r="BJ43" s="33" t="s">
        <v>127</v>
      </c>
      <c r="BK43" s="44">
        <f>'Por município'!AD43</f>
        <v>2</v>
      </c>
      <c r="BL43" s="173">
        <f>'Por município'!AE43</f>
        <v>1.9210526315789473</v>
      </c>
      <c r="BM43" s="168">
        <f>'Por município'!AF43</f>
        <v>55.710526315789473</v>
      </c>
      <c r="BN43" s="19"/>
      <c r="BO43" s="33" t="s">
        <v>127</v>
      </c>
      <c r="BP43" s="44">
        <f>'Por município'!AI43</f>
        <v>11</v>
      </c>
      <c r="BQ43" s="173">
        <f>'Por município'!AJ43</f>
        <v>1.0844024307900066</v>
      </c>
      <c r="BR43" s="168">
        <f>'Por município'!AK43</f>
        <v>21.688048615800135</v>
      </c>
      <c r="BS43" s="19"/>
      <c r="BT43" s="33" t="s">
        <v>127</v>
      </c>
      <c r="BU43" s="44">
        <f>'Por município'!AN43</f>
        <v>35</v>
      </c>
      <c r="BV43" s="173">
        <f>'Por município'!AO43</f>
        <v>0.61315094792416602</v>
      </c>
      <c r="BW43" s="168">
        <f>'Por município'!AP43</f>
        <v>14.102471802255819</v>
      </c>
      <c r="BX43" s="19"/>
      <c r="BY43" s="33" t="s">
        <v>127</v>
      </c>
      <c r="BZ43" s="44">
        <f>'Por município'!AS43</f>
        <v>180</v>
      </c>
      <c r="CA43" s="173">
        <f>'Por município'!AT43</f>
        <v>0.71601776421545926</v>
      </c>
      <c r="CB43" s="168">
        <f>'Por município'!AU43</f>
        <v>17.90044410538648</v>
      </c>
      <c r="CC43" s="19"/>
      <c r="CD43" s="33" t="s">
        <v>127</v>
      </c>
      <c r="CE43" s="44">
        <f>'Por município'!AX43</f>
        <v>29</v>
      </c>
      <c r="CF43" s="173">
        <f>'Por município'!AY43</f>
        <v>0.55879635739738676</v>
      </c>
      <c r="CG43" s="168">
        <f>'Por município'!AZ43</f>
        <v>9.4995380757555754</v>
      </c>
      <c r="CH43" s="19"/>
      <c r="CI43" s="33" t="s">
        <v>127</v>
      </c>
      <c r="CJ43" s="44">
        <f>'Por município'!BC43</f>
        <v>11</v>
      </c>
      <c r="CK43" s="173">
        <f>'Por município'!BD43</f>
        <v>0.88582460011031439</v>
      </c>
      <c r="CL43" s="168">
        <f>'Por município'!BE43</f>
        <v>28.34638720353006</v>
      </c>
      <c r="CM43" s="214"/>
      <c r="CN43" s="215"/>
    </row>
    <row r="44" spans="1:92" x14ac:dyDescent="0.25">
      <c r="A44" s="99">
        <v>41</v>
      </c>
      <c r="B44" s="19" t="s">
        <v>30</v>
      </c>
      <c r="C44" s="16">
        <f>'Por Zona'!C19</f>
        <v>54</v>
      </c>
      <c r="D44" s="52">
        <f>'Por Zona'!D19</f>
        <v>98</v>
      </c>
      <c r="E44" s="52">
        <f>'Por Zona'!E19</f>
        <v>97</v>
      </c>
      <c r="F44" s="52">
        <f>'Por Zona'!F19</f>
        <v>83</v>
      </c>
      <c r="G44" s="52">
        <f>'Por Zona'!G19</f>
        <v>46</v>
      </c>
      <c r="H44" s="52">
        <f>'Por Zona'!H19</f>
        <v>447</v>
      </c>
      <c r="I44" s="52">
        <f>'Por Zona'!I19</f>
        <v>54</v>
      </c>
      <c r="J44" s="163">
        <f>'Por Zona'!J19</f>
        <v>628</v>
      </c>
      <c r="K44" s="163">
        <f>'Por Zona'!K19</f>
        <v>197</v>
      </c>
      <c r="L44" s="53">
        <f>'Por Zona'!L19</f>
        <v>485</v>
      </c>
      <c r="M44" s="158">
        <f>'Por Zona'!M19</f>
        <v>0.79536061858418883</v>
      </c>
      <c r="N44" s="158">
        <f>'Por Zona'!N19</f>
        <v>11.135048660178644</v>
      </c>
      <c r="O44" s="19" t="s">
        <v>30</v>
      </c>
      <c r="P44" s="52">
        <f>'Por Zona'!P19</f>
        <v>2</v>
      </c>
      <c r="Q44" s="52">
        <f>'Por Zona'!Q19</f>
        <v>1</v>
      </c>
      <c r="R44" s="52">
        <f>'Por Zona'!R19</f>
        <v>2</v>
      </c>
      <c r="S44" s="52">
        <f>'Por Zona'!S19</f>
        <v>1</v>
      </c>
      <c r="T44" s="53">
        <f>'Por Zona'!T19</f>
        <v>6</v>
      </c>
      <c r="U44" s="158">
        <f>'Por Zona'!U19</f>
        <v>0.84444444444444444</v>
      </c>
      <c r="V44" s="158">
        <f>'Por Zona'!V19</f>
        <v>9.2888888888888896</v>
      </c>
      <c r="W44" s="19" t="s">
        <v>30</v>
      </c>
      <c r="X44" s="54">
        <f>'Por Zona'!X19</f>
        <v>3</v>
      </c>
      <c r="Y44" s="158">
        <f>'Por Zona'!Y19</f>
        <v>1.1712328767123288</v>
      </c>
      <c r="Z44" s="158">
        <f>'Por Zona'!Z19</f>
        <v>90.18493150684931</v>
      </c>
      <c r="AA44" s="19" t="s">
        <v>30</v>
      </c>
      <c r="AB44" s="54">
        <f>'Por Zona'!AB19</f>
        <v>16</v>
      </c>
      <c r="AC44" s="158">
        <f>'Por Zona'!AC19</f>
        <v>0.6333333333333333</v>
      </c>
      <c r="AD44" s="158">
        <f>'Por Zona'!AD19</f>
        <v>16.466666666666665</v>
      </c>
      <c r="AE44" s="19" t="s">
        <v>30</v>
      </c>
      <c r="AF44" s="54">
        <f>'Por Zona'!AF19</f>
        <v>45</v>
      </c>
      <c r="AG44" s="158">
        <f>'Por Zona'!AG19</f>
        <v>1.2967644084934278</v>
      </c>
      <c r="AH44" s="158">
        <f>'Por Zona'!AH19</f>
        <v>31.122345803842265</v>
      </c>
      <c r="AI44" s="19" t="s">
        <v>30</v>
      </c>
      <c r="AJ44" s="33" t="s">
        <v>128</v>
      </c>
      <c r="AK44" s="41">
        <f>'Por município'!D44</f>
        <v>1751</v>
      </c>
      <c r="AL44" s="173">
        <f>'Por município'!E44</f>
        <v>9.8885647876487903E-2</v>
      </c>
      <c r="AM44" s="169">
        <f>'Por município'!F44</f>
        <v>0.49442823938243952</v>
      </c>
      <c r="AN44" s="19" t="s">
        <v>30</v>
      </c>
      <c r="AO44" s="33" t="s">
        <v>128</v>
      </c>
      <c r="AP44" s="42">
        <f>'Por município'!I44</f>
        <v>0.46822290468916433</v>
      </c>
      <c r="AQ44" s="173">
        <f>'Por município'!J44</f>
        <v>-5.7226590100348411E-2</v>
      </c>
      <c r="AR44" s="168">
        <f>'Por município'!K44</f>
        <v>-1.1016118594317068</v>
      </c>
      <c r="AS44" s="19" t="s">
        <v>30</v>
      </c>
      <c r="AT44" s="33" t="s">
        <v>128</v>
      </c>
      <c r="AU44" s="14">
        <f>'Por município'!N44</f>
        <v>119</v>
      </c>
      <c r="AV44" s="14">
        <f>'Por município'!O44</f>
        <v>121</v>
      </c>
      <c r="AW44" s="14">
        <f>'Por município'!P44</f>
        <v>237</v>
      </c>
      <c r="AX44" s="43">
        <f>'Por município'!Q44</f>
        <v>0.43561643835616443</v>
      </c>
      <c r="AY44" s="173">
        <f>'Por município'!R44</f>
        <v>5.3712694697142099E-2</v>
      </c>
      <c r="AZ44" s="168">
        <f>'Por município'!S44</f>
        <v>0.42970155757713679</v>
      </c>
      <c r="BA44" s="19" t="s">
        <v>30</v>
      </c>
      <c r="BB44" s="33" t="s">
        <v>128</v>
      </c>
      <c r="BC44" s="14">
        <f>'Por município'!V44</f>
        <v>1512</v>
      </c>
      <c r="BD44" s="14">
        <f>'Por município'!W44</f>
        <v>123</v>
      </c>
      <c r="BE44" s="14">
        <f>'Por município'!X44</f>
        <v>1311</v>
      </c>
      <c r="BF44" s="43">
        <f>'Por município'!Y44</f>
        <v>2.6904109589041094</v>
      </c>
      <c r="BG44" s="173">
        <f>'Por município'!Z44</f>
        <v>0.10956764295676433</v>
      </c>
      <c r="BH44" s="168">
        <f>'Por município'!AA44</f>
        <v>0.65740585774058591</v>
      </c>
      <c r="BI44" s="19" t="s">
        <v>30</v>
      </c>
      <c r="BJ44" s="33" t="s">
        <v>128</v>
      </c>
      <c r="BK44" s="44">
        <f>'Por município'!AD44</f>
        <v>3</v>
      </c>
      <c r="BL44" s="173">
        <f>'Por município'!AE44</f>
        <v>2.8815789473684208</v>
      </c>
      <c r="BM44" s="168">
        <f>'Por município'!AF44</f>
        <v>83.565789473684205</v>
      </c>
      <c r="BN44" s="19" t="s">
        <v>30</v>
      </c>
      <c r="BO44" s="33" t="s">
        <v>128</v>
      </c>
      <c r="BP44" s="44">
        <f>'Por município'!AI44</f>
        <v>2</v>
      </c>
      <c r="BQ44" s="173">
        <f>'Por município'!AJ44</f>
        <v>0.19716407832545579</v>
      </c>
      <c r="BR44" s="168">
        <f>'Por município'!AK44</f>
        <v>3.9432815665091159</v>
      </c>
      <c r="BS44" s="19" t="s">
        <v>30</v>
      </c>
      <c r="BT44" s="33" t="s">
        <v>128</v>
      </c>
      <c r="BU44" s="44">
        <f>'Por município'!AN44</f>
        <v>6</v>
      </c>
      <c r="BV44" s="173">
        <f>'Por município'!AO44</f>
        <v>0.10511159107271417</v>
      </c>
      <c r="BW44" s="168">
        <f>'Por município'!AP44</f>
        <v>2.4175665946724259</v>
      </c>
      <c r="BX44" s="19" t="s">
        <v>30</v>
      </c>
      <c r="BY44" s="33" t="s">
        <v>128</v>
      </c>
      <c r="BZ44" s="44">
        <f>'Por município'!AS44</f>
        <v>37</v>
      </c>
      <c r="CA44" s="173">
        <f>'Por município'!AT44</f>
        <v>0.14718142931095549</v>
      </c>
      <c r="CB44" s="168">
        <f>'Por município'!AU44</f>
        <v>3.6795357327738873</v>
      </c>
      <c r="CC44" s="19" t="s">
        <v>30</v>
      </c>
      <c r="CD44" s="33" t="s">
        <v>128</v>
      </c>
      <c r="CE44" s="44">
        <f>'Por município'!AX44</f>
        <v>7</v>
      </c>
      <c r="CF44" s="173">
        <f>'Por município'!AY44</f>
        <v>0.13488187937178303</v>
      </c>
      <c r="CG44" s="168">
        <f>'Por município'!AZ44</f>
        <v>2.2929919493203115</v>
      </c>
      <c r="CH44" s="19" t="s">
        <v>30</v>
      </c>
      <c r="CI44" s="33" t="s">
        <v>128</v>
      </c>
      <c r="CJ44" s="44">
        <f>'Por município'!BC44</f>
        <v>11</v>
      </c>
      <c r="CK44" s="173">
        <f>'Por município'!BD44</f>
        <v>0.88582460011031439</v>
      </c>
      <c r="CL44" s="168">
        <f>'Por município'!BE44</f>
        <v>28.34638720353006</v>
      </c>
      <c r="CM44" s="212">
        <f>M44+U44+Y44+AC44+AG44+AL44+AQ44+AY44+BG44+BL44+BQ44+BV44+CA44+CF44+CK44+AL45+AQ45+AY45+BG45+BL45+BQ45+BV45+CA45+CF45+CK45+AL46+AQ46+AY46+BG46+BL46+BQ46+BV46+CA46+CF46+CK46</f>
        <v>22.73008621680081</v>
      </c>
      <c r="CN44" s="213">
        <f>N44+V44+Z44+AD44+AH44+AM44+AR44+AZ44+BH44+BM44+BR44+BW44+CB44+CG44+CL44+AM45+AR45+AZ45+BH45+BM45+BR45+BW45+CB45+CG45+CL45+AM46+AR46+AZ46+BH46+BM46+BR46+BW46+CB46+CG46+CL46</f>
        <v>550.29298923292401</v>
      </c>
    </row>
    <row r="45" spans="1:92" x14ac:dyDescent="0.25">
      <c r="A45" s="99">
        <v>42</v>
      </c>
      <c r="B45" s="19"/>
      <c r="C45" s="16"/>
      <c r="D45" s="20"/>
      <c r="E45" s="20"/>
      <c r="F45" s="20"/>
      <c r="G45" s="20"/>
      <c r="H45" s="20"/>
      <c r="I45" s="20"/>
      <c r="J45" s="164"/>
      <c r="K45" s="164"/>
      <c r="L45" s="50"/>
      <c r="M45" s="158"/>
      <c r="N45" s="158"/>
      <c r="O45" s="19"/>
      <c r="P45" s="20"/>
      <c r="Q45" s="20"/>
      <c r="R45" s="20"/>
      <c r="S45" s="20"/>
      <c r="T45" s="50"/>
      <c r="U45" s="158"/>
      <c r="V45" s="158"/>
      <c r="W45" s="19"/>
      <c r="X45" s="51"/>
      <c r="Y45" s="158"/>
      <c r="Z45" s="158"/>
      <c r="AA45" s="19"/>
      <c r="AB45" s="51"/>
      <c r="AC45" s="158"/>
      <c r="AD45" s="158"/>
      <c r="AE45" s="19"/>
      <c r="AF45" s="51"/>
      <c r="AG45" s="158"/>
      <c r="AH45" s="158"/>
      <c r="AI45" s="19"/>
      <c r="AJ45" s="33" t="s">
        <v>129</v>
      </c>
      <c r="AK45" s="41">
        <f>'Por município'!D45</f>
        <v>5054</v>
      </c>
      <c r="AL45" s="173">
        <f>'Por município'!E45</f>
        <v>0.28541865469318667</v>
      </c>
      <c r="AM45" s="169">
        <f>'Por município'!F45</f>
        <v>1.4270932734659334</v>
      </c>
      <c r="AN45" s="19"/>
      <c r="AO45" s="33" t="s">
        <v>129</v>
      </c>
      <c r="AP45" s="42">
        <f>'Por município'!I45</f>
        <v>1.3083371854017407</v>
      </c>
      <c r="AQ45" s="173">
        <f>'Por município'!J45</f>
        <v>-0.15990605131061128</v>
      </c>
      <c r="AR45" s="168">
        <f>'Por município'!K45</f>
        <v>-3.0781914877292671</v>
      </c>
      <c r="AS45" s="19"/>
      <c r="AT45" s="33" t="s">
        <v>129</v>
      </c>
      <c r="AU45" s="14">
        <f>'Por município'!N45</f>
        <v>286</v>
      </c>
      <c r="AV45" s="14">
        <f>'Por município'!O45</f>
        <v>362</v>
      </c>
      <c r="AW45" s="14">
        <f>'Por município'!P45</f>
        <v>241</v>
      </c>
      <c r="AX45" s="43">
        <f>'Por município'!Q45</f>
        <v>0.81187214611872138</v>
      </c>
      <c r="AY45" s="173">
        <f>'Por município'!R45</f>
        <v>0.10010604944603629</v>
      </c>
      <c r="AZ45" s="168">
        <f>'Por município'!S45</f>
        <v>0.80084839556829035</v>
      </c>
      <c r="BA45" s="19"/>
      <c r="BB45" s="33" t="s">
        <v>129</v>
      </c>
      <c r="BC45" s="14">
        <f>'Por município'!V45</f>
        <v>4187</v>
      </c>
      <c r="BD45" s="14">
        <f>'Por município'!W45</f>
        <v>379</v>
      </c>
      <c r="BE45" s="14">
        <f>'Por município'!X45</f>
        <v>4366</v>
      </c>
      <c r="BF45" s="43">
        <f>'Por município'!Y45</f>
        <v>8.1570776255707766</v>
      </c>
      <c r="BG45" s="173">
        <f>'Por município'!Z45</f>
        <v>0.33219897721989783</v>
      </c>
      <c r="BH45" s="168">
        <f>'Por município'!AA45</f>
        <v>1.9931938633193869</v>
      </c>
      <c r="BI45" s="19"/>
      <c r="BJ45" s="33" t="s">
        <v>129</v>
      </c>
      <c r="BK45" s="44">
        <f>'Por município'!AD45</f>
        <v>3</v>
      </c>
      <c r="BL45" s="173">
        <f>'Por município'!AE45</f>
        <v>2.8815789473684208</v>
      </c>
      <c r="BM45" s="168">
        <f>'Por município'!AF45</f>
        <v>83.565789473684205</v>
      </c>
      <c r="BN45" s="19"/>
      <c r="BO45" s="33" t="s">
        <v>129</v>
      </c>
      <c r="BP45" s="44">
        <f>'Por município'!AI45</f>
        <v>7</v>
      </c>
      <c r="BQ45" s="173">
        <f>'Por município'!AJ45</f>
        <v>0.69007427413909528</v>
      </c>
      <c r="BR45" s="168">
        <f>'Por município'!AK45</f>
        <v>13.801485482781906</v>
      </c>
      <c r="BS45" s="19"/>
      <c r="BT45" s="33" t="s">
        <v>129</v>
      </c>
      <c r="BU45" s="44">
        <f>'Por município'!AN45</f>
        <v>22</v>
      </c>
      <c r="BV45" s="173">
        <f>'Por município'!AO45</f>
        <v>0.38540916726661867</v>
      </c>
      <c r="BW45" s="168">
        <f>'Por município'!AP45</f>
        <v>8.8644108471322287</v>
      </c>
      <c r="BX45" s="19"/>
      <c r="BY45" s="33" t="s">
        <v>129</v>
      </c>
      <c r="BZ45" s="44">
        <f>'Por município'!AS45</f>
        <v>94</v>
      </c>
      <c r="CA45" s="173">
        <f>'Por município'!AT45</f>
        <v>0.37392038797918425</v>
      </c>
      <c r="CB45" s="168">
        <f>'Por município'!AU45</f>
        <v>9.348009699479606</v>
      </c>
      <c r="CC45" s="19"/>
      <c r="CD45" s="33" t="s">
        <v>129</v>
      </c>
      <c r="CE45" s="44">
        <f>'Por município'!AX45</f>
        <v>17</v>
      </c>
      <c r="CF45" s="173">
        <f>'Por município'!AY45</f>
        <v>0.32757027847433018</v>
      </c>
      <c r="CG45" s="168">
        <f>'Por município'!AZ45</f>
        <v>5.5686947340636133</v>
      </c>
      <c r="CH45" s="19"/>
      <c r="CI45" s="33" t="s">
        <v>129</v>
      </c>
      <c r="CJ45" s="44">
        <f>'Por município'!BC45</f>
        <v>11</v>
      </c>
      <c r="CK45" s="173">
        <f>'Por município'!BD45</f>
        <v>0.88582460011031439</v>
      </c>
      <c r="CL45" s="168">
        <f>'Por município'!BE45</f>
        <v>28.34638720353006</v>
      </c>
      <c r="CM45" s="214"/>
      <c r="CN45" s="215"/>
    </row>
    <row r="46" spans="1:92" x14ac:dyDescent="0.25">
      <c r="A46" s="99">
        <v>43</v>
      </c>
      <c r="B46" s="19"/>
      <c r="C46" s="16"/>
      <c r="D46" s="20"/>
      <c r="E46" s="20"/>
      <c r="F46" s="20"/>
      <c r="G46" s="20"/>
      <c r="H46" s="20"/>
      <c r="I46" s="20"/>
      <c r="J46" s="164"/>
      <c r="K46" s="164"/>
      <c r="L46" s="50"/>
      <c r="M46" s="158"/>
      <c r="N46" s="158"/>
      <c r="O46" s="19"/>
      <c r="P46" s="20"/>
      <c r="Q46" s="20"/>
      <c r="R46" s="20"/>
      <c r="S46" s="20"/>
      <c r="T46" s="50"/>
      <c r="U46" s="158"/>
      <c r="V46" s="158"/>
      <c r="W46" s="19"/>
      <c r="X46" s="51"/>
      <c r="Y46" s="158"/>
      <c r="Z46" s="158"/>
      <c r="AA46" s="19"/>
      <c r="AB46" s="51"/>
      <c r="AC46" s="158"/>
      <c r="AD46" s="158"/>
      <c r="AE46" s="19"/>
      <c r="AF46" s="51"/>
      <c r="AG46" s="158"/>
      <c r="AH46" s="158"/>
      <c r="AI46" s="19"/>
      <c r="AJ46" s="33" t="s">
        <v>130</v>
      </c>
      <c r="AK46" s="41">
        <f>'Por município'!D46</f>
        <v>14644</v>
      </c>
      <c r="AL46" s="173">
        <f>'Por município'!E46</f>
        <v>0.82700252855698964</v>
      </c>
      <c r="AM46" s="169">
        <f>'Por município'!F46</f>
        <v>4.1350126427849485</v>
      </c>
      <c r="AN46" s="19"/>
      <c r="AO46" s="33" t="s">
        <v>130</v>
      </c>
      <c r="AP46" s="42">
        <f>'Por município'!I46</f>
        <v>3.5630225070440833</v>
      </c>
      <c r="AQ46" s="173">
        <f>'Por município'!J46</f>
        <v>-0.4354755533890185</v>
      </c>
      <c r="AR46" s="168">
        <f>'Por município'!K46</f>
        <v>-8.3829044027386068</v>
      </c>
      <c r="AS46" s="19"/>
      <c r="AT46" s="33" t="s">
        <v>130</v>
      </c>
      <c r="AU46" s="14">
        <f>'Por município'!N46</f>
        <v>1034</v>
      </c>
      <c r="AV46" s="14">
        <f>'Por município'!O46</f>
        <v>12493</v>
      </c>
      <c r="AW46" s="14">
        <f>'Por município'!P46</f>
        <v>308</v>
      </c>
      <c r="AX46" s="43">
        <f>'Por município'!Q46</f>
        <v>12.634703196347033</v>
      </c>
      <c r="AY46" s="173">
        <f>'Por município'!R46</f>
        <v>1.557893356677067</v>
      </c>
      <c r="AZ46" s="168">
        <f>'Por município'!S46</f>
        <v>12.463146853416536</v>
      </c>
      <c r="BA46" s="19"/>
      <c r="BB46" s="33" t="s">
        <v>130</v>
      </c>
      <c r="BC46" s="14">
        <f>'Por município'!V46</f>
        <v>12645</v>
      </c>
      <c r="BD46" s="14">
        <f>'Por município'!W46</f>
        <v>4290</v>
      </c>
      <c r="BE46" s="14">
        <f>'Por município'!X46</f>
        <v>11286</v>
      </c>
      <c r="BF46" s="43">
        <f>'Por município'!Y46</f>
        <v>25.772602739726029</v>
      </c>
      <c r="BG46" s="173">
        <f>'Por município'!Z46</f>
        <v>1.0495955369595542</v>
      </c>
      <c r="BH46" s="168">
        <f>'Por município'!AA46</f>
        <v>6.2975732217573253</v>
      </c>
      <c r="BI46" s="19"/>
      <c r="BJ46" s="33" t="s">
        <v>130</v>
      </c>
      <c r="BK46" s="44">
        <f>'Por município'!AD46</f>
        <v>0</v>
      </c>
      <c r="BL46" s="173">
        <f>'Por município'!AE46</f>
        <v>0</v>
      </c>
      <c r="BM46" s="168">
        <f>'Por município'!AF46</f>
        <v>0</v>
      </c>
      <c r="BN46" s="19"/>
      <c r="BO46" s="33" t="s">
        <v>130</v>
      </c>
      <c r="BP46" s="44">
        <f>'Por município'!AI46</f>
        <v>7</v>
      </c>
      <c r="BQ46" s="173">
        <f>'Por município'!AJ46</f>
        <v>0.69007427413909528</v>
      </c>
      <c r="BR46" s="168">
        <f>'Por município'!AK46</f>
        <v>13.801485482781906</v>
      </c>
      <c r="BS46" s="19"/>
      <c r="BT46" s="33" t="s">
        <v>130</v>
      </c>
      <c r="BU46" s="44">
        <f>'Por município'!AN46</f>
        <v>49</v>
      </c>
      <c r="BV46" s="173">
        <f>'Por município'!AO46</f>
        <v>0.8584113270938325</v>
      </c>
      <c r="BW46" s="168">
        <f>'Por município'!AP46</f>
        <v>19.743460523158149</v>
      </c>
      <c r="BX46" s="19"/>
      <c r="BY46" s="33" t="s">
        <v>130</v>
      </c>
      <c r="BZ46" s="44">
        <f>'Por município'!AS46</f>
        <v>254</v>
      </c>
      <c r="CA46" s="173">
        <f>'Por município'!AT46</f>
        <v>1.0103806228373702</v>
      </c>
      <c r="CB46" s="168">
        <f>'Por município'!AU46</f>
        <v>25.259515570934255</v>
      </c>
      <c r="CC46" s="19"/>
      <c r="CD46" s="33" t="s">
        <v>130</v>
      </c>
      <c r="CE46" s="44">
        <f>'Por município'!AX46</f>
        <v>46</v>
      </c>
      <c r="CF46" s="173">
        <f>'Por município'!AY46</f>
        <v>0.88636663587171693</v>
      </c>
      <c r="CG46" s="168">
        <f>'Por município'!AZ46</f>
        <v>15.068232809819188</v>
      </c>
      <c r="CH46" s="19"/>
      <c r="CI46" s="33" t="s">
        <v>130</v>
      </c>
      <c r="CJ46" s="44">
        <f>'Por município'!BC46</f>
        <v>11</v>
      </c>
      <c r="CK46" s="173">
        <f>'Por município'!BD46</f>
        <v>0.88582460011031439</v>
      </c>
      <c r="CL46" s="168">
        <f>'Por município'!BE46</f>
        <v>28.34638720353006</v>
      </c>
      <c r="CM46" s="214"/>
      <c r="CN46" s="215"/>
    </row>
    <row r="47" spans="1:92" x14ac:dyDescent="0.25">
      <c r="A47" s="99">
        <v>44</v>
      </c>
      <c r="B47" s="19" t="s">
        <v>31</v>
      </c>
      <c r="C47" s="16">
        <f>'Por Zona'!C20</f>
        <v>119</v>
      </c>
      <c r="D47" s="52">
        <f>'Por Zona'!D20</f>
        <v>130</v>
      </c>
      <c r="E47" s="52">
        <f>'Por Zona'!E20</f>
        <v>130</v>
      </c>
      <c r="F47" s="52">
        <f>'Por Zona'!F20</f>
        <v>71</v>
      </c>
      <c r="G47" s="52">
        <f>'Por Zona'!G20</f>
        <v>71</v>
      </c>
      <c r="H47" s="52">
        <f>'Por Zona'!H20</f>
        <v>627</v>
      </c>
      <c r="I47" s="52">
        <f>'Por Zona'!I20</f>
        <v>317</v>
      </c>
      <c r="J47" s="163">
        <f>'Por Zona'!J20</f>
        <v>828</v>
      </c>
      <c r="K47" s="163">
        <f>'Por Zona'!K20</f>
        <v>518</v>
      </c>
      <c r="L47" s="53">
        <f>'Por Zona'!L20</f>
        <v>429</v>
      </c>
      <c r="M47" s="158">
        <f>'Por Zona'!M20</f>
        <v>1.0486601786428476</v>
      </c>
      <c r="N47" s="158">
        <f>'Por Zona'!N20</f>
        <v>14.681242500999865</v>
      </c>
      <c r="O47" s="19" t="s">
        <v>31</v>
      </c>
      <c r="P47" s="52">
        <f>'Por Zona'!P20</f>
        <v>2</v>
      </c>
      <c r="Q47" s="52">
        <f>'Por Zona'!Q20</f>
        <v>2</v>
      </c>
      <c r="R47" s="52">
        <f>'Por Zona'!R20</f>
        <v>0</v>
      </c>
      <c r="S47" s="52">
        <f>'Por Zona'!S20</f>
        <v>0</v>
      </c>
      <c r="T47" s="53">
        <f>'Por Zona'!T20</f>
        <v>4</v>
      </c>
      <c r="U47" s="158">
        <f>'Por Zona'!U20</f>
        <v>0.562962962962963</v>
      </c>
      <c r="V47" s="158">
        <f>'Por Zona'!V20</f>
        <v>6.1925925925925931</v>
      </c>
      <c r="W47" s="19" t="s">
        <v>31</v>
      </c>
      <c r="X47" s="54">
        <f>'Por Zona'!X20</f>
        <v>4</v>
      </c>
      <c r="Y47" s="158">
        <f>'Por Zona'!Y20</f>
        <v>1.5616438356164384</v>
      </c>
      <c r="Z47" s="158">
        <f>'Por Zona'!Z20</f>
        <v>120.24657534246576</v>
      </c>
      <c r="AA47" s="19" t="s">
        <v>31</v>
      </c>
      <c r="AB47" s="54">
        <f>'Por Zona'!AB20</f>
        <v>15</v>
      </c>
      <c r="AC47" s="158">
        <f>'Por Zona'!AC20</f>
        <v>0.59375</v>
      </c>
      <c r="AD47" s="158">
        <f>'Por Zona'!AD20</f>
        <v>15.4375</v>
      </c>
      <c r="AE47" s="19" t="s">
        <v>31</v>
      </c>
      <c r="AF47" s="54">
        <f>'Por Zona'!AF20</f>
        <v>21</v>
      </c>
      <c r="AG47" s="158">
        <f>'Por Zona'!AG20</f>
        <v>0.60515672396359965</v>
      </c>
      <c r="AH47" s="158">
        <f>'Por Zona'!AH20</f>
        <v>14.523761375126391</v>
      </c>
      <c r="AI47" s="19" t="s">
        <v>31</v>
      </c>
      <c r="AJ47" s="33" t="s">
        <v>131</v>
      </c>
      <c r="AK47" s="41">
        <f>'Por município'!D47</f>
        <v>8160</v>
      </c>
      <c r="AL47" s="173">
        <f>'Por município'!E47</f>
        <v>0.46082632020110864</v>
      </c>
      <c r="AM47" s="169">
        <f>'Por município'!F47</f>
        <v>2.304131601005543</v>
      </c>
      <c r="AN47" s="19" t="s">
        <v>31</v>
      </c>
      <c r="AO47" s="33" t="s">
        <v>131</v>
      </c>
      <c r="AP47" s="42">
        <f>'Por município'!I47</f>
        <v>22.768170567191504</v>
      </c>
      <c r="AQ47" s="173">
        <f>'Por município'!J47</f>
        <v>-2.7827446101733568</v>
      </c>
      <c r="AR47" s="168">
        <f>'Por município'!K47</f>
        <v>-53.56783374583712</v>
      </c>
      <c r="AS47" s="19" t="s">
        <v>31</v>
      </c>
      <c r="AT47" s="33" t="s">
        <v>131</v>
      </c>
      <c r="AU47" s="14">
        <f>'Por município'!N47</f>
        <v>1126</v>
      </c>
      <c r="AV47" s="14">
        <f>'Por município'!O47</f>
        <v>4410</v>
      </c>
      <c r="AW47" s="14">
        <f>'Por município'!P47</f>
        <v>395</v>
      </c>
      <c r="AX47" s="43">
        <f>'Por município'!Q47</f>
        <v>5.4164383561643836</v>
      </c>
      <c r="AY47" s="173">
        <f>'Por município'!R47</f>
        <v>0.6678616189701253</v>
      </c>
      <c r="AZ47" s="168">
        <f>'Por município'!S47</f>
        <v>5.3428929517610024</v>
      </c>
      <c r="BA47" s="19" t="s">
        <v>31</v>
      </c>
      <c r="BB47" s="33" t="s">
        <v>131</v>
      </c>
      <c r="BC47" s="14">
        <f>'Por município'!V47</f>
        <v>6022</v>
      </c>
      <c r="BD47" s="14">
        <f>'Por município'!W47</f>
        <v>3111</v>
      </c>
      <c r="BE47" s="14">
        <f>'Por município'!X47</f>
        <v>5588</v>
      </c>
      <c r="BF47" s="43">
        <f>'Por município'!Y47</f>
        <v>13.443835616438356</v>
      </c>
      <c r="BG47" s="173">
        <f>'Por município'!Z47</f>
        <v>0.54750348675034888</v>
      </c>
      <c r="BH47" s="168">
        <f>'Por município'!AA47</f>
        <v>3.2850209205020935</v>
      </c>
      <c r="BI47" s="19" t="s">
        <v>31</v>
      </c>
      <c r="BJ47" s="33" t="s">
        <v>131</v>
      </c>
      <c r="BK47" s="44">
        <f>'Por município'!AD47</f>
        <v>0</v>
      </c>
      <c r="BL47" s="173">
        <f>'Por município'!AE47</f>
        <v>0</v>
      </c>
      <c r="BM47" s="168">
        <f>'Por município'!AF47</f>
        <v>0</v>
      </c>
      <c r="BN47" s="19" t="s">
        <v>31</v>
      </c>
      <c r="BO47" s="33" t="s">
        <v>131</v>
      </c>
      <c r="BP47" s="44">
        <f>'Por município'!AI47</f>
        <v>6</v>
      </c>
      <c r="BQ47" s="173">
        <f>'Por município'!AJ47</f>
        <v>0.59149223497636738</v>
      </c>
      <c r="BR47" s="168">
        <f>'Por município'!AK47</f>
        <v>11.829844699527348</v>
      </c>
      <c r="BS47" s="19" t="s">
        <v>31</v>
      </c>
      <c r="BT47" s="33" t="s">
        <v>131</v>
      </c>
      <c r="BU47" s="44">
        <f>'Por município'!AN47</f>
        <v>34</v>
      </c>
      <c r="BV47" s="173">
        <f>'Por município'!AO47</f>
        <v>0.59563234941204701</v>
      </c>
      <c r="BW47" s="168">
        <f>'Por município'!AP47</f>
        <v>13.699544036477082</v>
      </c>
      <c r="BX47" s="19" t="s">
        <v>31</v>
      </c>
      <c r="BY47" s="33" t="s">
        <v>131</v>
      </c>
      <c r="BZ47" s="44">
        <f>'Por município'!AS47</f>
        <v>142</v>
      </c>
      <c r="CA47" s="173">
        <f>'Por município'!AT47</f>
        <v>0.56485845843664007</v>
      </c>
      <c r="CB47" s="168">
        <f>'Por município'!AU47</f>
        <v>14.121461460916002</v>
      </c>
      <c r="CC47" s="19" t="s">
        <v>31</v>
      </c>
      <c r="CD47" s="33" t="s">
        <v>131</v>
      </c>
      <c r="CE47" s="44">
        <f>'Por município'!AX47</f>
        <v>25</v>
      </c>
      <c r="CF47" s="173">
        <f>'Por município'!AY47</f>
        <v>0.48172099775636795</v>
      </c>
      <c r="CG47" s="168">
        <f>'Por município'!AZ47</f>
        <v>8.1892569618582556</v>
      </c>
      <c r="CH47" s="19" t="s">
        <v>31</v>
      </c>
      <c r="CI47" s="33" t="s">
        <v>131</v>
      </c>
      <c r="CJ47" s="44">
        <f>'Por município'!BC47</f>
        <v>11</v>
      </c>
      <c r="CK47" s="173">
        <f>'Por município'!BD47</f>
        <v>0.88582460011031439</v>
      </c>
      <c r="CL47" s="168">
        <f>'Por município'!BE47</f>
        <v>28.34638720353006</v>
      </c>
      <c r="CM47" s="212">
        <f>M47+U47+Y47+AC47+AG47+AL47+AQ47+AY47+BG47+BL47+BQ47+BV47+CA47+CF47+CK47+AL48+AQ48+AY48+BG48+BL48+BQ48+BV48+CA48+CF48+CK48+AL49+AQ49+AY49+BG49+BL49+BQ49+BV49+CA49+CF49+CK49+AL50+AQ50+AY50+BG50+BL50+BQ50+BV50+CA50+CF50+CK50</f>
        <v>17.898733806499237</v>
      </c>
      <c r="CN47" s="213">
        <f>N47+V47+Z47+AD47+AH47+AM47+AR47+AZ47+BH47+BM47+BR47+BW47+CB47+CG47+CL47+AM48+AR48+AZ48+BH48+BM48+BR48+BW48+CB48+CG48+CL48+AM49+AR49+AZ49+BH49+BM49+BR49+BW49+CB49+CG49+CL49+AM50+AR50+AZ50+BH50+BM50+BR50+BW50+CB50+CG50+CL50</f>
        <v>505.4216655687556</v>
      </c>
    </row>
    <row r="48" spans="1:92" x14ac:dyDescent="0.25">
      <c r="A48" s="99">
        <v>45</v>
      </c>
      <c r="B48" s="19"/>
      <c r="C48" s="16"/>
      <c r="D48" s="20"/>
      <c r="E48" s="20"/>
      <c r="F48" s="20"/>
      <c r="G48" s="20"/>
      <c r="H48" s="20"/>
      <c r="I48" s="20"/>
      <c r="J48" s="164"/>
      <c r="K48" s="164"/>
      <c r="L48" s="50"/>
      <c r="M48" s="158"/>
      <c r="N48" s="158"/>
      <c r="O48" s="19"/>
      <c r="P48" s="20"/>
      <c r="Q48" s="20"/>
      <c r="R48" s="20"/>
      <c r="S48" s="20"/>
      <c r="T48" s="50"/>
      <c r="U48" s="158"/>
      <c r="V48" s="158"/>
      <c r="W48" s="19"/>
      <c r="X48" s="51"/>
      <c r="Y48" s="158"/>
      <c r="Z48" s="158"/>
      <c r="AA48" s="19"/>
      <c r="AB48" s="51"/>
      <c r="AC48" s="158"/>
      <c r="AD48" s="158"/>
      <c r="AE48" s="19"/>
      <c r="AF48" s="51"/>
      <c r="AG48" s="158"/>
      <c r="AH48" s="158"/>
      <c r="AI48" s="19"/>
      <c r="AJ48" s="33" t="s">
        <v>132</v>
      </c>
      <c r="AK48" s="41">
        <f>'Por município'!D48</f>
        <v>5182</v>
      </c>
      <c r="AL48" s="173">
        <f>'Por município'!E48</f>
        <v>0.29264730285320406</v>
      </c>
      <c r="AM48" s="169">
        <f>'Por município'!F48</f>
        <v>1.4632365142660202</v>
      </c>
      <c r="AN48" s="19"/>
      <c r="AO48" s="33" t="s">
        <v>132</v>
      </c>
      <c r="AP48" s="42">
        <f>'Por município'!I48</f>
        <v>4.4308825707647035</v>
      </c>
      <c r="AQ48" s="173">
        <f>'Por município'!J48</f>
        <v>-0.54154612711281513</v>
      </c>
      <c r="AR48" s="168">
        <f>'Por município'!K48</f>
        <v>-10.424762946921691</v>
      </c>
      <c r="AS48" s="19"/>
      <c r="AT48" s="33" t="s">
        <v>132</v>
      </c>
      <c r="AU48" s="14">
        <f>'Por município'!N48</f>
        <v>276</v>
      </c>
      <c r="AV48" s="14">
        <f>'Por município'!O48</f>
        <v>328</v>
      </c>
      <c r="AW48" s="14">
        <f>'Por município'!P48</f>
        <v>180</v>
      </c>
      <c r="AX48" s="43">
        <f>'Por município'!Q48</f>
        <v>0.71598173515981733</v>
      </c>
      <c r="AY48" s="173">
        <f>'Por município'!R48</f>
        <v>8.8282500298866667E-2</v>
      </c>
      <c r="AZ48" s="168">
        <f>'Por município'!S48</f>
        <v>0.70626000239093334</v>
      </c>
      <c r="BA48" s="19"/>
      <c r="BB48" s="33" t="s">
        <v>132</v>
      </c>
      <c r="BC48" s="14">
        <f>'Por município'!V48</f>
        <v>3164</v>
      </c>
      <c r="BD48" s="14">
        <f>'Por município'!W48</f>
        <v>414</v>
      </c>
      <c r="BE48" s="14">
        <f>'Por município'!X48</f>
        <v>2005</v>
      </c>
      <c r="BF48" s="43">
        <f>'Por município'!Y48</f>
        <v>5.0986301369863014</v>
      </c>
      <c r="BG48" s="173">
        <f>'Por município'!Z48</f>
        <v>0.20764295676429576</v>
      </c>
      <c r="BH48" s="168">
        <f>'Por município'!AA48</f>
        <v>1.2458577405857745</v>
      </c>
      <c r="BI48" s="19"/>
      <c r="BJ48" s="33" t="s">
        <v>132</v>
      </c>
      <c r="BK48" s="44">
        <f>'Por município'!AD48</f>
        <v>0</v>
      </c>
      <c r="BL48" s="173">
        <f>'Por município'!AE48</f>
        <v>0</v>
      </c>
      <c r="BM48" s="168">
        <f>'Por município'!AF48</f>
        <v>0</v>
      </c>
      <c r="BN48" s="19"/>
      <c r="BO48" s="33" t="s">
        <v>132</v>
      </c>
      <c r="BP48" s="44">
        <f>'Por município'!AI48</f>
        <v>3</v>
      </c>
      <c r="BQ48" s="173">
        <f>'Por município'!AJ48</f>
        <v>0.29574611748818369</v>
      </c>
      <c r="BR48" s="168">
        <f>'Por município'!AK48</f>
        <v>5.9149223497636738</v>
      </c>
      <c r="BS48" s="19"/>
      <c r="BT48" s="33" t="s">
        <v>132</v>
      </c>
      <c r="BU48" s="44">
        <f>'Por município'!AN48</f>
        <v>25</v>
      </c>
      <c r="BV48" s="173">
        <f>'Por município'!AO48</f>
        <v>0.43796496280297575</v>
      </c>
      <c r="BW48" s="168">
        <f>'Por município'!AP48</f>
        <v>10.073194144468442</v>
      </c>
      <c r="BX48" s="19"/>
      <c r="BY48" s="33" t="s">
        <v>132</v>
      </c>
      <c r="BZ48" s="44">
        <f>'Por município'!AS48</f>
        <v>69</v>
      </c>
      <c r="CA48" s="173">
        <f>'Por município'!AT48</f>
        <v>0.27447347628259272</v>
      </c>
      <c r="CB48" s="168">
        <f>'Por município'!AU48</f>
        <v>6.8618369070648182</v>
      </c>
      <c r="CC48" s="19"/>
      <c r="CD48" s="33" t="s">
        <v>132</v>
      </c>
      <c r="CE48" s="44">
        <f>'Por município'!AX48</f>
        <v>13</v>
      </c>
      <c r="CF48" s="173">
        <f>'Por município'!AY48</f>
        <v>0.25049491883331132</v>
      </c>
      <c r="CG48" s="168">
        <f>'Por município'!AZ48</f>
        <v>4.2584136201662925</v>
      </c>
      <c r="CH48" s="19"/>
      <c r="CI48" s="33" t="s">
        <v>132</v>
      </c>
      <c r="CJ48" s="44">
        <f>'Por município'!BC48</f>
        <v>11</v>
      </c>
      <c r="CK48" s="173">
        <f>'Por município'!BD48</f>
        <v>0.88582460011031439</v>
      </c>
      <c r="CL48" s="168">
        <f>'Por município'!BE48</f>
        <v>28.34638720353006</v>
      </c>
      <c r="CM48" s="214"/>
      <c r="CN48" s="215"/>
    </row>
    <row r="49" spans="1:92" x14ac:dyDescent="0.25">
      <c r="A49" s="99">
        <v>46</v>
      </c>
      <c r="B49" s="19"/>
      <c r="C49" s="16"/>
      <c r="D49" s="20"/>
      <c r="E49" s="20"/>
      <c r="F49" s="20"/>
      <c r="G49" s="20"/>
      <c r="H49" s="20"/>
      <c r="I49" s="20"/>
      <c r="J49" s="164"/>
      <c r="K49" s="164"/>
      <c r="L49" s="50"/>
      <c r="M49" s="158"/>
      <c r="N49" s="158"/>
      <c r="O49" s="19"/>
      <c r="P49" s="20"/>
      <c r="Q49" s="20"/>
      <c r="R49" s="20"/>
      <c r="S49" s="20"/>
      <c r="T49" s="50"/>
      <c r="U49" s="158"/>
      <c r="V49" s="158"/>
      <c r="W49" s="19"/>
      <c r="X49" s="51"/>
      <c r="Y49" s="158"/>
      <c r="Z49" s="158"/>
      <c r="AA49" s="19"/>
      <c r="AB49" s="51"/>
      <c r="AC49" s="158"/>
      <c r="AD49" s="158"/>
      <c r="AE49" s="19"/>
      <c r="AF49" s="51"/>
      <c r="AG49" s="158"/>
      <c r="AH49" s="158"/>
      <c r="AI49" s="19"/>
      <c r="AJ49" s="33" t="s">
        <v>133</v>
      </c>
      <c r="AK49" s="41">
        <f>'Por município'!D49</f>
        <v>2755</v>
      </c>
      <c r="AL49" s="173">
        <f>'Por município'!E49</f>
        <v>0.15558535688162431</v>
      </c>
      <c r="AM49" s="169">
        <f>'Por município'!F49</f>
        <v>0.77792678440812157</v>
      </c>
      <c r="AN49" s="19"/>
      <c r="AO49" s="33" t="s">
        <v>133</v>
      </c>
      <c r="AP49" s="42">
        <f>'Por município'!I49</f>
        <v>1.7337061011342552</v>
      </c>
      <c r="AQ49" s="173">
        <f>'Por município'!J49</f>
        <v>-0.21189499148903818</v>
      </c>
      <c r="AR49" s="168">
        <f>'Por município'!K49</f>
        <v>-4.0789785861639851</v>
      </c>
      <c r="AS49" s="19"/>
      <c r="AT49" s="33" t="s">
        <v>133</v>
      </c>
      <c r="AU49" s="14">
        <f>'Por município'!N49</f>
        <v>109</v>
      </c>
      <c r="AV49" s="14">
        <f>'Por município'!O49</f>
        <v>117</v>
      </c>
      <c r="AW49" s="14">
        <f>'Por município'!P49</f>
        <v>250</v>
      </c>
      <c r="AX49" s="43">
        <f>'Por município'!Q49</f>
        <v>0.43470319634703197</v>
      </c>
      <c r="AY49" s="173">
        <f>'Por município'!R49</f>
        <v>5.360008946716905E-2</v>
      </c>
      <c r="AZ49" s="168">
        <f>'Por município'!S49</f>
        <v>0.4288007157373524</v>
      </c>
      <c r="BA49" s="19"/>
      <c r="BB49" s="33" t="s">
        <v>133</v>
      </c>
      <c r="BC49" s="14">
        <f>'Por município'!V49</f>
        <v>2078</v>
      </c>
      <c r="BD49" s="14">
        <f>'Por município'!W49</f>
        <v>224</v>
      </c>
      <c r="BE49" s="14">
        <f>'Por município'!X49</f>
        <v>1995</v>
      </c>
      <c r="BF49" s="43">
        <f>'Por município'!Y49</f>
        <v>3.9242009132420095</v>
      </c>
      <c r="BG49" s="173">
        <f>'Por município'!Z49</f>
        <v>0.15981403998140406</v>
      </c>
      <c r="BH49" s="168">
        <f>'Por município'!AA49</f>
        <v>0.95888423988842431</v>
      </c>
      <c r="BI49" s="19"/>
      <c r="BJ49" s="33" t="s">
        <v>133</v>
      </c>
      <c r="BK49" s="44">
        <f>'Por município'!AD49</f>
        <v>3</v>
      </c>
      <c r="BL49" s="173">
        <f>'Por município'!AE49</f>
        <v>2.8815789473684208</v>
      </c>
      <c r="BM49" s="168">
        <f>'Por município'!AF49</f>
        <v>83.565789473684205</v>
      </c>
      <c r="BN49" s="19"/>
      <c r="BO49" s="33" t="s">
        <v>133</v>
      </c>
      <c r="BP49" s="44">
        <f>'Por município'!AI49</f>
        <v>2</v>
      </c>
      <c r="BQ49" s="173">
        <f>'Por município'!AJ49</f>
        <v>0.19716407832545579</v>
      </c>
      <c r="BR49" s="168">
        <f>'Por município'!AK49</f>
        <v>3.9432815665091159</v>
      </c>
      <c r="BS49" s="19"/>
      <c r="BT49" s="33" t="s">
        <v>133</v>
      </c>
      <c r="BU49" s="44">
        <f>'Por município'!AN49</f>
        <v>10</v>
      </c>
      <c r="BV49" s="173">
        <f>'Por município'!AO49</f>
        <v>0.1751859851211903</v>
      </c>
      <c r="BW49" s="168">
        <f>'Por município'!AP49</f>
        <v>4.029277657787377</v>
      </c>
      <c r="BX49" s="19"/>
      <c r="BY49" s="33" t="s">
        <v>133</v>
      </c>
      <c r="BZ49" s="44">
        <f>'Por município'!AS49</f>
        <v>44</v>
      </c>
      <c r="CA49" s="173">
        <f>'Por município'!AT49</f>
        <v>0.17502656458600113</v>
      </c>
      <c r="CB49" s="168">
        <f>'Por município'!AU49</f>
        <v>4.3756641146500286</v>
      </c>
      <c r="CC49" s="19"/>
      <c r="CD49" s="33" t="s">
        <v>133</v>
      </c>
      <c r="CE49" s="44">
        <f>'Por município'!AX49</f>
        <v>9</v>
      </c>
      <c r="CF49" s="173">
        <f>'Por município'!AY49</f>
        <v>0.17341955919229246</v>
      </c>
      <c r="CG49" s="168">
        <f>'Por município'!AZ49</f>
        <v>2.9481325062689718</v>
      </c>
      <c r="CH49" s="19"/>
      <c r="CI49" s="33" t="s">
        <v>133</v>
      </c>
      <c r="CJ49" s="44">
        <f>'Por município'!BC49</f>
        <v>11</v>
      </c>
      <c r="CK49" s="173">
        <f>'Por município'!BD49</f>
        <v>0.88582460011031439</v>
      </c>
      <c r="CL49" s="168">
        <f>'Por município'!BE49</f>
        <v>28.34638720353006</v>
      </c>
      <c r="CM49" s="214"/>
      <c r="CN49" s="215"/>
    </row>
    <row r="50" spans="1:92" x14ac:dyDescent="0.25">
      <c r="A50" s="99">
        <v>47</v>
      </c>
      <c r="B50" s="19"/>
      <c r="C50" s="16"/>
      <c r="D50" s="20"/>
      <c r="E50" s="20"/>
      <c r="F50" s="20"/>
      <c r="G50" s="20"/>
      <c r="H50" s="20"/>
      <c r="I50" s="20"/>
      <c r="J50" s="164"/>
      <c r="K50" s="164"/>
      <c r="L50" s="50"/>
      <c r="M50" s="158"/>
      <c r="N50" s="158"/>
      <c r="O50" s="19"/>
      <c r="P50" s="20"/>
      <c r="Q50" s="20"/>
      <c r="R50" s="20"/>
      <c r="S50" s="20"/>
      <c r="T50" s="50"/>
      <c r="U50" s="158"/>
      <c r="V50" s="158"/>
      <c r="W50" s="19"/>
      <c r="X50" s="51"/>
      <c r="Y50" s="158"/>
      <c r="Z50" s="158"/>
      <c r="AA50" s="19"/>
      <c r="AB50" s="51"/>
      <c r="AC50" s="158"/>
      <c r="AD50" s="158"/>
      <c r="AE50" s="19"/>
      <c r="AF50" s="51"/>
      <c r="AG50" s="158"/>
      <c r="AH50" s="158"/>
      <c r="AI50" s="19"/>
      <c r="AJ50" s="33" t="s">
        <v>134</v>
      </c>
      <c r="AK50" s="41">
        <f>'Por município'!D50</f>
        <v>2370</v>
      </c>
      <c r="AL50" s="173">
        <f>'Por município'!E50</f>
        <v>0.13384293858782201</v>
      </c>
      <c r="AM50" s="169">
        <f>'Por município'!F50</f>
        <v>0.66921469293911007</v>
      </c>
      <c r="AN50" s="19"/>
      <c r="AO50" s="33" t="s">
        <v>134</v>
      </c>
      <c r="AP50" s="42">
        <f>'Por município'!I50</f>
        <v>2.7049457210416481</v>
      </c>
      <c r="AQ50" s="173">
        <f>'Por município'!J50</f>
        <v>-0.33060069994761204</v>
      </c>
      <c r="AR50" s="168">
        <f>'Por município'!K50</f>
        <v>-6.364063473991532</v>
      </c>
      <c r="AS50" s="19"/>
      <c r="AT50" s="33" t="s">
        <v>134</v>
      </c>
      <c r="AU50" s="14">
        <f>'Por município'!N50</f>
        <v>102</v>
      </c>
      <c r="AV50" s="14">
        <f>'Por município'!O50</f>
        <v>108</v>
      </c>
      <c r="AW50" s="14">
        <f>'Por município'!P50</f>
        <v>142</v>
      </c>
      <c r="AX50" s="43">
        <f>'Por município'!Q50</f>
        <v>0.32146118721461187</v>
      </c>
      <c r="AY50" s="173">
        <f>'Por município'!R50</f>
        <v>3.9637040950511564E-2</v>
      </c>
      <c r="AZ50" s="168">
        <f>'Por município'!S50</f>
        <v>0.31709632760409251</v>
      </c>
      <c r="BA50" s="19"/>
      <c r="BB50" s="33" t="s">
        <v>134</v>
      </c>
      <c r="BC50" s="14">
        <f>'Por município'!V50</f>
        <v>1777</v>
      </c>
      <c r="BD50" s="14">
        <f>'Por município'!W50</f>
        <v>166</v>
      </c>
      <c r="BE50" s="14">
        <f>'Por município'!X50</f>
        <v>1626</v>
      </c>
      <c r="BF50" s="43">
        <f>'Por município'!Y50</f>
        <v>3.2593607305936074</v>
      </c>
      <c r="BG50" s="173">
        <f>'Por município'!Z50</f>
        <v>0.13273826127382618</v>
      </c>
      <c r="BH50" s="168">
        <f>'Por município'!AA50</f>
        <v>0.79642956764295714</v>
      </c>
      <c r="BI50" s="19"/>
      <c r="BJ50" s="33" t="s">
        <v>134</v>
      </c>
      <c r="BK50" s="44">
        <f>'Por município'!AD50</f>
        <v>3</v>
      </c>
      <c r="BL50" s="173">
        <f>'Por município'!AE50</f>
        <v>2.8815789473684208</v>
      </c>
      <c r="BM50" s="168">
        <f>'Por município'!AF50</f>
        <v>83.565789473684205</v>
      </c>
      <c r="BN50" s="19"/>
      <c r="BO50" s="33" t="s">
        <v>134</v>
      </c>
      <c r="BP50" s="44">
        <f>'Por município'!AI50</f>
        <v>4</v>
      </c>
      <c r="BQ50" s="173">
        <f>'Por município'!AJ50</f>
        <v>0.39432815665091159</v>
      </c>
      <c r="BR50" s="168">
        <f>'Por município'!AK50</f>
        <v>7.8865631330182318</v>
      </c>
      <c r="BS50" s="19"/>
      <c r="BT50" s="33" t="s">
        <v>134</v>
      </c>
      <c r="BU50" s="44">
        <f>'Por município'!AN50</f>
        <v>12</v>
      </c>
      <c r="BV50" s="173">
        <f>'Por município'!AO50</f>
        <v>0.21022318214542834</v>
      </c>
      <c r="BW50" s="168">
        <f>'Por município'!AP50</f>
        <v>4.8351331893448517</v>
      </c>
      <c r="BX50" s="19"/>
      <c r="BY50" s="33" t="s">
        <v>134</v>
      </c>
      <c r="BZ50" s="44">
        <f>'Por município'!AS50</f>
        <v>44</v>
      </c>
      <c r="CA50" s="173">
        <f>'Por município'!AT50</f>
        <v>0.17502656458600113</v>
      </c>
      <c r="CB50" s="168">
        <f>'Por município'!AU50</f>
        <v>4.3756641146500286</v>
      </c>
      <c r="CC50" s="19"/>
      <c r="CD50" s="33" t="s">
        <v>134</v>
      </c>
      <c r="CE50" s="44">
        <f>'Por município'!AX50</f>
        <v>8</v>
      </c>
      <c r="CF50" s="173">
        <f>'Por município'!AY50</f>
        <v>0.15415071928203775</v>
      </c>
      <c r="CG50" s="168">
        <f>'Por município'!AZ50</f>
        <v>2.6205622277946419</v>
      </c>
      <c r="CH50" s="19"/>
      <c r="CI50" s="33" t="s">
        <v>134</v>
      </c>
      <c r="CJ50" s="44">
        <f>'Por município'!BC50</f>
        <v>11</v>
      </c>
      <c r="CK50" s="173">
        <f>'Por município'!BD50</f>
        <v>0.88582460011031439</v>
      </c>
      <c r="CL50" s="168">
        <f>'Por município'!BE50</f>
        <v>28.34638720353006</v>
      </c>
      <c r="CM50" s="214"/>
      <c r="CN50" s="215"/>
    </row>
    <row r="51" spans="1:92" x14ac:dyDescent="0.25">
      <c r="A51" s="99">
        <v>48</v>
      </c>
      <c r="B51" s="21" t="s">
        <v>32</v>
      </c>
      <c r="C51" s="16">
        <f>'Por Zona'!C21</f>
        <v>76</v>
      </c>
      <c r="D51" s="52">
        <f>'Por Zona'!D21</f>
        <v>130</v>
      </c>
      <c r="E51" s="52">
        <f>'Por Zona'!E21</f>
        <v>128</v>
      </c>
      <c r="F51" s="52">
        <f>'Por Zona'!F21</f>
        <v>102</v>
      </c>
      <c r="G51" s="52">
        <f>'Por Zona'!G21</f>
        <v>101</v>
      </c>
      <c r="H51" s="52">
        <f>'Por Zona'!H21</f>
        <v>796</v>
      </c>
      <c r="I51" s="52">
        <f>'Por Zona'!I21</f>
        <v>456</v>
      </c>
      <c r="J51" s="163">
        <f>'Por Zona'!J21</f>
        <v>1028</v>
      </c>
      <c r="K51" s="163">
        <f>'Por Zona'!K21</f>
        <v>685</v>
      </c>
      <c r="L51" s="53">
        <f>'Por Zona'!L21</f>
        <v>419</v>
      </c>
      <c r="M51" s="158">
        <f>'Por Zona'!M21</f>
        <v>1.3019597387015065</v>
      </c>
      <c r="N51" s="158">
        <f>'Por Zona'!N21</f>
        <v>18.22743634182109</v>
      </c>
      <c r="O51" s="19" t="s">
        <v>32</v>
      </c>
      <c r="P51" s="52">
        <f>'Por Zona'!P21</f>
        <v>2</v>
      </c>
      <c r="Q51" s="52">
        <f>'Por Zona'!Q21</f>
        <v>4</v>
      </c>
      <c r="R51" s="52">
        <f>'Por Zona'!R21</f>
        <v>1</v>
      </c>
      <c r="S51" s="52">
        <f>'Por Zona'!S21</f>
        <v>1</v>
      </c>
      <c r="T51" s="53">
        <f>'Por Zona'!T21</f>
        <v>8</v>
      </c>
      <c r="U51" s="158">
        <f>'Por Zona'!U21</f>
        <v>1.125925925925926</v>
      </c>
      <c r="V51" s="158">
        <f>'Por Zona'!V21</f>
        <v>12.385185185185186</v>
      </c>
      <c r="W51" s="19" t="s">
        <v>32</v>
      </c>
      <c r="X51" s="54">
        <f>'Por Zona'!X21</f>
        <v>4</v>
      </c>
      <c r="Y51" s="158">
        <f>'Por Zona'!Y21</f>
        <v>1.5616438356164384</v>
      </c>
      <c r="Z51" s="158">
        <f>'Por Zona'!Z21</f>
        <v>120.24657534246576</v>
      </c>
      <c r="AA51" s="19" t="s">
        <v>32</v>
      </c>
      <c r="AB51" s="54">
        <f>'Por Zona'!AB21</f>
        <v>21</v>
      </c>
      <c r="AC51" s="158">
        <f>'Por Zona'!AC21</f>
        <v>0.83125000000000004</v>
      </c>
      <c r="AD51" s="158">
        <f>'Por Zona'!AD21</f>
        <v>21.612500000000001</v>
      </c>
      <c r="AE51" s="19" t="s">
        <v>32</v>
      </c>
      <c r="AF51" s="54">
        <f>'Por Zona'!AF21</f>
        <v>65</v>
      </c>
      <c r="AG51" s="158">
        <f>'Por Zona'!AG21</f>
        <v>1.8731041456016175</v>
      </c>
      <c r="AH51" s="158">
        <f>'Por Zona'!AH21</f>
        <v>44.954499494438821</v>
      </c>
      <c r="AI51" s="19" t="s">
        <v>32</v>
      </c>
      <c r="AJ51" s="33" t="s">
        <v>135</v>
      </c>
      <c r="AK51" s="41">
        <f>'Por município'!D51</f>
        <v>4499</v>
      </c>
      <c r="AL51" s="173">
        <f>'Por município'!E51</f>
        <v>0.25407568806186126</v>
      </c>
      <c r="AM51" s="169">
        <f>'Por município'!F51</f>
        <v>1.2703784403093064</v>
      </c>
      <c r="AN51" s="19" t="s">
        <v>32</v>
      </c>
      <c r="AO51" s="33" t="s">
        <v>135</v>
      </c>
      <c r="AP51" s="42">
        <f>'Por município'!I51</f>
        <v>14.67541049707668</v>
      </c>
      <c r="AQ51" s="173">
        <f>'Por município'!J51</f>
        <v>-1.7936407908709315</v>
      </c>
      <c r="AR51" s="168">
        <f>'Por município'!K51</f>
        <v>-34.52758522426543</v>
      </c>
      <c r="AS51" s="19" t="s">
        <v>32</v>
      </c>
      <c r="AT51" s="33" t="s">
        <v>135</v>
      </c>
      <c r="AU51" s="14">
        <f>'Por município'!N51</f>
        <v>159</v>
      </c>
      <c r="AV51" s="14">
        <f>'Por município'!O51</f>
        <v>3929</v>
      </c>
      <c r="AW51" s="14">
        <f>'Por município'!P51</f>
        <v>107</v>
      </c>
      <c r="AX51" s="43">
        <f>'Por município'!Q51</f>
        <v>3.8310502283105023</v>
      </c>
      <c r="AY51" s="173">
        <f>'Por município'!R51</f>
        <v>0.47237893973692052</v>
      </c>
      <c r="AZ51" s="168">
        <f>'Por município'!S51</f>
        <v>3.7790315178953642</v>
      </c>
      <c r="BA51" s="19" t="s">
        <v>32</v>
      </c>
      <c r="BB51" s="33" t="s">
        <v>135</v>
      </c>
      <c r="BC51" s="14">
        <f>'Por município'!V51</f>
        <v>2967</v>
      </c>
      <c r="BD51" s="14">
        <f>'Por município'!W51</f>
        <v>981</v>
      </c>
      <c r="BE51" s="14">
        <f>'Por município'!X51</f>
        <v>3710</v>
      </c>
      <c r="BF51" s="43">
        <f>'Por município'!Y51</f>
        <v>6.9936073059360737</v>
      </c>
      <c r="BG51" s="173">
        <f>'Por município'!Z51</f>
        <v>0.28481636448163655</v>
      </c>
      <c r="BH51" s="168">
        <f>'Por município'!AA51</f>
        <v>1.7088981868898192</v>
      </c>
      <c r="BI51" s="19" t="s">
        <v>32</v>
      </c>
      <c r="BJ51" s="33" t="s">
        <v>135</v>
      </c>
      <c r="BK51" s="44">
        <f>'Por município'!AD51</f>
        <v>0</v>
      </c>
      <c r="BL51" s="173">
        <f>'Por município'!AE51</f>
        <v>0</v>
      </c>
      <c r="BM51" s="168">
        <f>'Por município'!AF51</f>
        <v>0</v>
      </c>
      <c r="BN51" s="19" t="s">
        <v>32</v>
      </c>
      <c r="BO51" s="33" t="s">
        <v>135</v>
      </c>
      <c r="BP51" s="44">
        <f>'Por município'!AI51</f>
        <v>2</v>
      </c>
      <c r="BQ51" s="173">
        <f>'Por município'!AJ51</f>
        <v>0.19716407832545579</v>
      </c>
      <c r="BR51" s="168">
        <f>'Por município'!AK51</f>
        <v>3.9432815665091159</v>
      </c>
      <c r="BS51" s="19" t="s">
        <v>32</v>
      </c>
      <c r="BT51" s="33" t="s">
        <v>135</v>
      </c>
      <c r="BU51" s="44">
        <f>'Por município'!AN51</f>
        <v>16</v>
      </c>
      <c r="BV51" s="173">
        <f>'Por município'!AO51</f>
        <v>0.2802975761939045</v>
      </c>
      <c r="BW51" s="168">
        <f>'Por município'!AP51</f>
        <v>6.4468442524598037</v>
      </c>
      <c r="BX51" s="19" t="s">
        <v>32</v>
      </c>
      <c r="BY51" s="33" t="s">
        <v>135</v>
      </c>
      <c r="BZ51" s="44">
        <f>'Por município'!AS51</f>
        <v>60</v>
      </c>
      <c r="CA51" s="173">
        <f>'Por município'!AT51</f>
        <v>0.23867258807181974</v>
      </c>
      <c r="CB51" s="168">
        <f>'Por município'!AU51</f>
        <v>5.9668147017954931</v>
      </c>
      <c r="CC51" s="19" t="s">
        <v>32</v>
      </c>
      <c r="CD51" s="33" t="s">
        <v>135</v>
      </c>
      <c r="CE51" s="44">
        <f>'Por município'!AX51</f>
        <v>14</v>
      </c>
      <c r="CF51" s="173">
        <f>'Por município'!AY51</f>
        <v>0.26976375874356606</v>
      </c>
      <c r="CG51" s="168">
        <f>'Por município'!AZ51</f>
        <v>4.5859838986406229</v>
      </c>
      <c r="CH51" s="19" t="s">
        <v>32</v>
      </c>
      <c r="CI51" s="33" t="s">
        <v>135</v>
      </c>
      <c r="CJ51" s="44">
        <f>'Por município'!BC51</f>
        <v>11</v>
      </c>
      <c r="CK51" s="173">
        <f>'Por município'!BD51</f>
        <v>0.88582460011031439</v>
      </c>
      <c r="CL51" s="168">
        <f>'Por município'!BE51</f>
        <v>28.34638720353006</v>
      </c>
      <c r="CM51" s="212">
        <f>M51+U51+Y51+AC51+AG51+AL51+AQ51+AY51+BG51+BL51+BQ51+BV51+CA51+CF51+CK51+AL52+AQ52+AY52+BG52+BL52+BQ52+BV52+CA52+CF52+CK52+AL53+AQ53+AY53+BG53+BL53+BQ53+BV53+CA53+CF53+CK53+AL54+AQ54+AY54+BG54+BL54+BQ54+BV54+CA54+CF54+CK54</f>
        <v>23.347244176801521</v>
      </c>
      <c r="CN51" s="213">
        <f>N51+V51+Z51+AD51+AH51+AM51+AR51+AZ51+BH51+BM51+BR51+BW51+CB51+CG51+CL51+AM52+AR52+AZ52+BH52+BM52+BR52+BW52+CB52+CG52+CL52+AM53+AR53+AZ53+BH53+BM53+BR53+BW53+CB53+CG53+CL53+AM54+AR54+AZ54+BH54+BM54+BR54+BW54+CB54+CG54+CL54</f>
        <v>539.16699273687698</v>
      </c>
    </row>
    <row r="52" spans="1:92" x14ac:dyDescent="0.25">
      <c r="A52" s="99">
        <v>49</v>
      </c>
      <c r="B52" s="19"/>
      <c r="C52" s="16"/>
      <c r="D52" s="20"/>
      <c r="E52" s="20"/>
      <c r="F52" s="20"/>
      <c r="G52" s="20"/>
      <c r="H52" s="20"/>
      <c r="I52" s="20"/>
      <c r="J52" s="164"/>
      <c r="K52" s="164"/>
      <c r="L52" s="50"/>
      <c r="M52" s="158"/>
      <c r="N52" s="158"/>
      <c r="O52" s="19"/>
      <c r="P52" s="20"/>
      <c r="Q52" s="20"/>
      <c r="R52" s="20"/>
      <c r="S52" s="20"/>
      <c r="T52" s="50"/>
      <c r="U52" s="158"/>
      <c r="V52" s="158"/>
      <c r="W52" s="19"/>
      <c r="X52" s="51"/>
      <c r="Y52" s="158"/>
      <c r="Z52" s="158"/>
      <c r="AA52" s="19"/>
      <c r="AB52" s="51"/>
      <c r="AC52" s="158"/>
      <c r="AD52" s="158"/>
      <c r="AE52" s="19"/>
      <c r="AF52" s="51"/>
      <c r="AG52" s="158"/>
      <c r="AH52" s="158"/>
      <c r="AI52" s="19"/>
      <c r="AJ52" s="33" t="s">
        <v>136</v>
      </c>
      <c r="AK52" s="41">
        <f>'Por município'!D52</f>
        <v>2739</v>
      </c>
      <c r="AL52" s="173">
        <f>'Por município'!E52</f>
        <v>0.15468177586162213</v>
      </c>
      <c r="AM52" s="169">
        <f>'Por município'!F52</f>
        <v>0.77340887930811064</v>
      </c>
      <c r="AN52" s="19"/>
      <c r="AO52" s="33" t="s">
        <v>136</v>
      </c>
      <c r="AP52" s="42">
        <f>'Por município'!I52</f>
        <v>3.6104809573535941</v>
      </c>
      <c r="AQ52" s="173">
        <f>'Por município'!J52</f>
        <v>-0.44127596438015343</v>
      </c>
      <c r="AR52" s="168">
        <f>'Por município'!K52</f>
        <v>-8.4945623143179532</v>
      </c>
      <c r="AS52" s="19"/>
      <c r="AT52" s="33" t="s">
        <v>136</v>
      </c>
      <c r="AU52" s="14">
        <f>'Por município'!N52</f>
        <v>101</v>
      </c>
      <c r="AV52" s="14">
        <f>'Por município'!O52</f>
        <v>2127</v>
      </c>
      <c r="AW52" s="14">
        <f>'Por município'!P52</f>
        <v>181</v>
      </c>
      <c r="AX52" s="43">
        <f>'Por município'!Q52</f>
        <v>2.2000000000000002</v>
      </c>
      <c r="AY52" s="173">
        <f>'Por município'!R52</f>
        <v>0.27126599900506354</v>
      </c>
      <c r="AZ52" s="168">
        <f>'Por município'!S52</f>
        <v>2.1701279920405083</v>
      </c>
      <c r="BA52" s="19"/>
      <c r="BB52" s="33" t="s">
        <v>136</v>
      </c>
      <c r="BC52" s="14">
        <f>'Por município'!V52</f>
        <v>1909</v>
      </c>
      <c r="BD52" s="14">
        <f>'Por município'!W52</f>
        <v>456</v>
      </c>
      <c r="BE52" s="14">
        <f>'Por município'!X52</f>
        <v>2077</v>
      </c>
      <c r="BF52" s="43">
        <f>'Por município'!Y52</f>
        <v>4.0566210045662103</v>
      </c>
      <c r="BG52" s="173">
        <f>'Por município'!Z52</f>
        <v>0.16520688052068813</v>
      </c>
      <c r="BH52" s="168">
        <f>'Por município'!AA52</f>
        <v>0.99124128312412885</v>
      </c>
      <c r="BI52" s="19"/>
      <c r="BJ52" s="33" t="s">
        <v>136</v>
      </c>
      <c r="BK52" s="44">
        <f>'Por município'!AD52</f>
        <v>0</v>
      </c>
      <c r="BL52" s="173">
        <f>'Por município'!AE52</f>
        <v>0</v>
      </c>
      <c r="BM52" s="168">
        <f>'Por município'!AF52</f>
        <v>0</v>
      </c>
      <c r="BN52" s="19"/>
      <c r="BO52" s="33" t="s">
        <v>136</v>
      </c>
      <c r="BP52" s="44">
        <f>'Por município'!AI52</f>
        <v>2</v>
      </c>
      <c r="BQ52" s="173">
        <f>'Por município'!AJ52</f>
        <v>0.19716407832545579</v>
      </c>
      <c r="BR52" s="168">
        <f>'Por município'!AK52</f>
        <v>3.9432815665091159</v>
      </c>
      <c r="BS52" s="19"/>
      <c r="BT52" s="33" t="s">
        <v>136</v>
      </c>
      <c r="BU52" s="44">
        <f>'Por município'!AN52</f>
        <v>10</v>
      </c>
      <c r="BV52" s="173">
        <f>'Por município'!AO52</f>
        <v>0.1751859851211903</v>
      </c>
      <c r="BW52" s="168">
        <f>'Por município'!AP52</f>
        <v>4.029277657787377</v>
      </c>
      <c r="BX52" s="19"/>
      <c r="BY52" s="33" t="s">
        <v>136</v>
      </c>
      <c r="BZ52" s="44">
        <f>'Por município'!AS52</f>
        <v>53</v>
      </c>
      <c r="CA52" s="173">
        <f>'Por município'!AT52</f>
        <v>0.21082745279677412</v>
      </c>
      <c r="CB52" s="168">
        <f>'Por município'!AU52</f>
        <v>5.2706863199193528</v>
      </c>
      <c r="CC52" s="19"/>
      <c r="CD52" s="33" t="s">
        <v>136</v>
      </c>
      <c r="CE52" s="44">
        <f>'Por município'!AX52</f>
        <v>11</v>
      </c>
      <c r="CF52" s="173">
        <f>'Por município'!AY52</f>
        <v>0.21195723901280192</v>
      </c>
      <c r="CG52" s="168">
        <f>'Por município'!AZ52</f>
        <v>3.6032730632176326</v>
      </c>
      <c r="CH52" s="19"/>
      <c r="CI52" s="33" t="s">
        <v>136</v>
      </c>
      <c r="CJ52" s="44">
        <f>'Por município'!BC52</f>
        <v>11</v>
      </c>
      <c r="CK52" s="173">
        <f>'Por município'!BD52</f>
        <v>0.88582460011031439</v>
      </c>
      <c r="CL52" s="168">
        <f>'Por município'!BE52</f>
        <v>28.34638720353006</v>
      </c>
      <c r="CM52" s="214"/>
      <c r="CN52" s="215"/>
    </row>
    <row r="53" spans="1:92" x14ac:dyDescent="0.25">
      <c r="A53" s="99">
        <v>50</v>
      </c>
      <c r="B53" s="19"/>
      <c r="C53" s="16"/>
      <c r="D53" s="20"/>
      <c r="E53" s="20"/>
      <c r="F53" s="20"/>
      <c r="G53" s="20"/>
      <c r="H53" s="20"/>
      <c r="I53" s="20"/>
      <c r="J53" s="164"/>
      <c r="K53" s="164"/>
      <c r="L53" s="50"/>
      <c r="M53" s="158"/>
      <c r="N53" s="158"/>
      <c r="O53" s="19"/>
      <c r="P53" s="20"/>
      <c r="Q53" s="20"/>
      <c r="R53" s="20"/>
      <c r="S53" s="20"/>
      <c r="T53" s="50"/>
      <c r="U53" s="158"/>
      <c r="V53" s="158"/>
      <c r="W53" s="19"/>
      <c r="X53" s="51"/>
      <c r="Y53" s="158"/>
      <c r="Z53" s="158"/>
      <c r="AA53" s="19"/>
      <c r="AB53" s="51"/>
      <c r="AC53" s="158"/>
      <c r="AD53" s="158"/>
      <c r="AE53" s="19"/>
      <c r="AF53" s="51"/>
      <c r="AG53" s="158"/>
      <c r="AH53" s="158"/>
      <c r="AI53" s="19"/>
      <c r="AJ53" s="33" t="s">
        <v>137</v>
      </c>
      <c r="AK53" s="41">
        <f>'Por município'!D53</f>
        <v>21073</v>
      </c>
      <c r="AL53" s="173">
        <f>'Por município'!E53</f>
        <v>1.190072677156613</v>
      </c>
      <c r="AM53" s="169">
        <f>'Por município'!F53</f>
        <v>5.9503633857830653</v>
      </c>
      <c r="AN53" s="19"/>
      <c r="AO53" s="33" t="s">
        <v>137</v>
      </c>
      <c r="AP53" s="42">
        <f>'Por município'!I53</f>
        <v>25.743200039801948</v>
      </c>
      <c r="AQ53" s="173">
        <f>'Por município'!J53</f>
        <v>-3.1463551692906147</v>
      </c>
      <c r="AR53" s="168">
        <f>'Por município'!K53</f>
        <v>-60.567337008844333</v>
      </c>
      <c r="AS53" s="19"/>
      <c r="AT53" s="33" t="s">
        <v>137</v>
      </c>
      <c r="AU53" s="14">
        <f>'Por município'!N53</f>
        <v>3514</v>
      </c>
      <c r="AV53" s="14">
        <f>'Por município'!O53</f>
        <v>10423</v>
      </c>
      <c r="AW53" s="14">
        <f>'Por município'!P53</f>
        <v>737</v>
      </c>
      <c r="AX53" s="43">
        <f>'Por município'!Q53</f>
        <v>13.400913242009132</v>
      </c>
      <c r="AY53" s="173">
        <f>'Por município'!R53</f>
        <v>1.6523691446244508</v>
      </c>
      <c r="AZ53" s="168">
        <f>'Por município'!S53</f>
        <v>13.218953156995607</v>
      </c>
      <c r="BA53" s="19"/>
      <c r="BB53" s="33" t="s">
        <v>137</v>
      </c>
      <c r="BC53" s="14">
        <f>'Por município'!V53</f>
        <v>15975</v>
      </c>
      <c r="BD53" s="14">
        <f>'Por município'!W53</f>
        <v>8318</v>
      </c>
      <c r="BE53" s="14">
        <f>'Por município'!X53</f>
        <v>15086</v>
      </c>
      <c r="BF53" s="43">
        <f>'Por município'!Y53</f>
        <v>35.962557077625576</v>
      </c>
      <c r="BG53" s="173">
        <f>'Por município'!Z53</f>
        <v>1.4645839144583921</v>
      </c>
      <c r="BH53" s="168">
        <f>'Por município'!AA53</f>
        <v>8.787503486750353</v>
      </c>
      <c r="BI53" s="19"/>
      <c r="BJ53" s="33" t="s">
        <v>137</v>
      </c>
      <c r="BK53" s="44">
        <f>'Por município'!AD53</f>
        <v>0</v>
      </c>
      <c r="BL53" s="173">
        <f>'Por município'!AE53</f>
        <v>0</v>
      </c>
      <c r="BM53" s="168">
        <f>'Por município'!AF53</f>
        <v>0</v>
      </c>
      <c r="BN53" s="19"/>
      <c r="BO53" s="33" t="s">
        <v>137</v>
      </c>
      <c r="BP53" s="44">
        <f>'Por município'!AI53</f>
        <v>10</v>
      </c>
      <c r="BQ53" s="173">
        <f>'Por município'!AJ53</f>
        <v>0.98582039162727886</v>
      </c>
      <c r="BR53" s="168">
        <f>'Por município'!AK53</f>
        <v>19.716407832545578</v>
      </c>
      <c r="BS53" s="19"/>
      <c r="BT53" s="33" t="s">
        <v>137</v>
      </c>
      <c r="BU53" s="44">
        <f>'Por município'!AN53</f>
        <v>72</v>
      </c>
      <c r="BV53" s="173">
        <f>'Por município'!AO53</f>
        <v>1.2613390928725703</v>
      </c>
      <c r="BW53" s="168">
        <f>'Por município'!AP53</f>
        <v>29.010799136069117</v>
      </c>
      <c r="BX53" s="19"/>
      <c r="BY53" s="33" t="s">
        <v>137</v>
      </c>
      <c r="BZ53" s="44">
        <f>'Por município'!AS53</f>
        <v>310</v>
      </c>
      <c r="CA53" s="173">
        <f>'Por município'!AT53</f>
        <v>1.2331417050377353</v>
      </c>
      <c r="CB53" s="168">
        <f>'Por município'!AU53</f>
        <v>30.828542625943385</v>
      </c>
      <c r="CC53" s="19"/>
      <c r="CD53" s="33" t="s">
        <v>137</v>
      </c>
      <c r="CE53" s="44">
        <f>'Por município'!AX53</f>
        <v>67</v>
      </c>
      <c r="CF53" s="173">
        <f>'Por município'!AY53</f>
        <v>1.291012273987066</v>
      </c>
      <c r="CG53" s="168">
        <f>'Por município'!AZ53</f>
        <v>21.94720865778012</v>
      </c>
      <c r="CH53" s="19"/>
      <c r="CI53" s="33" t="s">
        <v>137</v>
      </c>
      <c r="CJ53" s="44">
        <f>'Por município'!BC53</f>
        <v>11</v>
      </c>
      <c r="CK53" s="173">
        <f>'Por município'!BD53</f>
        <v>0.88582460011031439</v>
      </c>
      <c r="CL53" s="168">
        <f>'Por município'!BE53</f>
        <v>28.34638720353006</v>
      </c>
      <c r="CM53" s="214"/>
      <c r="CN53" s="215"/>
    </row>
    <row r="54" spans="1:92" x14ac:dyDescent="0.25">
      <c r="A54" s="99">
        <v>51</v>
      </c>
      <c r="B54" s="19"/>
      <c r="C54" s="16"/>
      <c r="D54" s="20"/>
      <c r="E54" s="20"/>
      <c r="F54" s="20"/>
      <c r="G54" s="20"/>
      <c r="H54" s="20"/>
      <c r="I54" s="20"/>
      <c r="J54" s="164"/>
      <c r="K54" s="164"/>
      <c r="L54" s="50"/>
      <c r="M54" s="158"/>
      <c r="N54" s="158"/>
      <c r="O54" s="19"/>
      <c r="P54" s="20"/>
      <c r="Q54" s="20"/>
      <c r="R54" s="20"/>
      <c r="S54" s="20"/>
      <c r="T54" s="50"/>
      <c r="U54" s="158"/>
      <c r="V54" s="158"/>
      <c r="W54" s="19"/>
      <c r="X54" s="51"/>
      <c r="Y54" s="158"/>
      <c r="Z54" s="158"/>
      <c r="AA54" s="19"/>
      <c r="AB54" s="51"/>
      <c r="AC54" s="158"/>
      <c r="AD54" s="158"/>
      <c r="AE54" s="19"/>
      <c r="AF54" s="51"/>
      <c r="AG54" s="158"/>
      <c r="AH54" s="158"/>
      <c r="AI54" s="19"/>
      <c r="AJ54" s="33" t="s">
        <v>138</v>
      </c>
      <c r="AK54" s="41">
        <f>'Por município'!D54</f>
        <v>8096</v>
      </c>
      <c r="AL54" s="173">
        <f>'Por município'!E54</f>
        <v>0.45721199612109997</v>
      </c>
      <c r="AM54" s="169">
        <f>'Por município'!F54</f>
        <v>2.2860599806054998</v>
      </c>
      <c r="AN54" s="19"/>
      <c r="AO54" s="33" t="s">
        <v>138</v>
      </c>
      <c r="AP54" s="42">
        <f>'Por município'!I54</f>
        <v>2.0742160219599071</v>
      </c>
      <c r="AQ54" s="173">
        <f>'Por município'!J54</f>
        <v>-0.25351239522781477</v>
      </c>
      <c r="AR54" s="168">
        <f>'Por município'!K54</f>
        <v>-4.8801136081354342</v>
      </c>
      <c r="AS54" s="19"/>
      <c r="AT54" s="33" t="s">
        <v>138</v>
      </c>
      <c r="AU54" s="14">
        <f>'Por município'!N54</f>
        <v>154</v>
      </c>
      <c r="AV54" s="14">
        <f>'Por município'!O54</f>
        <v>644</v>
      </c>
      <c r="AW54" s="14">
        <f>'Por município'!P54</f>
        <v>314</v>
      </c>
      <c r="AX54" s="43">
        <f>'Por município'!Q54</f>
        <v>1.015525114155251</v>
      </c>
      <c r="AY54" s="173">
        <f>'Por município'!R54</f>
        <v>0.12521701573002517</v>
      </c>
      <c r="AZ54" s="168">
        <f>'Por município'!S54</f>
        <v>1.0017361258402013</v>
      </c>
      <c r="BA54" s="19"/>
      <c r="BB54" s="33" t="s">
        <v>138</v>
      </c>
      <c r="BC54" s="14">
        <f>'Por município'!V54</f>
        <v>5730</v>
      </c>
      <c r="BD54" s="14">
        <f>'Por município'!W54</f>
        <v>714</v>
      </c>
      <c r="BE54" s="14">
        <f>'Por município'!X54</f>
        <v>7163</v>
      </c>
      <c r="BF54" s="43">
        <f>'Por município'!Y54</f>
        <v>12.426484018264839</v>
      </c>
      <c r="BG54" s="173">
        <f>'Por município'!Z54</f>
        <v>0.50607159460715956</v>
      </c>
      <c r="BH54" s="168">
        <f>'Por município'!AA54</f>
        <v>3.0364295676429576</v>
      </c>
      <c r="BI54" s="19"/>
      <c r="BJ54" s="33" t="s">
        <v>138</v>
      </c>
      <c r="BK54" s="44">
        <f>'Por município'!AD54</f>
        <v>3</v>
      </c>
      <c r="BL54" s="173">
        <f>'Por município'!AE54</f>
        <v>2.8815789473684208</v>
      </c>
      <c r="BM54" s="168">
        <f>'Por município'!AF54</f>
        <v>83.565789473684205</v>
      </c>
      <c r="BN54" s="19"/>
      <c r="BO54" s="33" t="s">
        <v>138</v>
      </c>
      <c r="BP54" s="44">
        <f>'Por município'!AI54</f>
        <v>7</v>
      </c>
      <c r="BQ54" s="173">
        <f>'Por município'!AJ54</f>
        <v>0.69007427413909528</v>
      </c>
      <c r="BR54" s="168">
        <f>'Por município'!AK54</f>
        <v>13.801485482781906</v>
      </c>
      <c r="BS54" s="19"/>
      <c r="BT54" s="33" t="s">
        <v>138</v>
      </c>
      <c r="BU54" s="44">
        <f>'Por município'!AN54</f>
        <v>26</v>
      </c>
      <c r="BV54" s="173">
        <f>'Por município'!AO54</f>
        <v>0.45548356131509476</v>
      </c>
      <c r="BW54" s="168">
        <f>'Por município'!AP54</f>
        <v>10.47612191024718</v>
      </c>
      <c r="BX54" s="19"/>
      <c r="BY54" s="33" t="s">
        <v>138</v>
      </c>
      <c r="BZ54" s="44">
        <f>'Por município'!AS54</f>
        <v>153</v>
      </c>
      <c r="CA54" s="173">
        <f>'Por município'!AT54</f>
        <v>0.60861509958314031</v>
      </c>
      <c r="CB54" s="168">
        <f>'Por município'!AU54</f>
        <v>15.215377489578508</v>
      </c>
      <c r="CC54" s="19"/>
      <c r="CD54" s="33" t="s">
        <v>138</v>
      </c>
      <c r="CE54" s="44">
        <f>'Por município'!AX54</f>
        <v>29</v>
      </c>
      <c r="CF54" s="173">
        <f>'Por município'!AY54</f>
        <v>0.55879635739738676</v>
      </c>
      <c r="CG54" s="168">
        <f>'Por município'!AZ54</f>
        <v>9.4995380757555754</v>
      </c>
      <c r="CH54" s="19"/>
      <c r="CI54" s="33" t="s">
        <v>138</v>
      </c>
      <c r="CJ54" s="44">
        <f>'Por município'!BC54</f>
        <v>11</v>
      </c>
      <c r="CK54" s="173">
        <f>'Por município'!BD54</f>
        <v>0.88582460011031439</v>
      </c>
      <c r="CL54" s="168">
        <f>'Por município'!BE54</f>
        <v>28.34638720353006</v>
      </c>
      <c r="CM54" s="214"/>
      <c r="CN54" s="215"/>
    </row>
    <row r="55" spans="1:92" x14ac:dyDescent="0.25">
      <c r="A55" s="99">
        <v>52</v>
      </c>
      <c r="B55" s="21" t="s">
        <v>33</v>
      </c>
      <c r="C55" s="16">
        <f>'Por Zona'!C22</f>
        <v>126</v>
      </c>
      <c r="D55" s="52">
        <f>'Por Zona'!D22</f>
        <v>130</v>
      </c>
      <c r="E55" s="52">
        <f>'Por Zona'!E22</f>
        <v>125</v>
      </c>
      <c r="F55" s="52">
        <f>'Por Zona'!F22</f>
        <v>66</v>
      </c>
      <c r="G55" s="52">
        <f>'Por Zona'!G22</f>
        <v>63</v>
      </c>
      <c r="H55" s="52">
        <f>'Por Zona'!H22</f>
        <v>865</v>
      </c>
      <c r="I55" s="52">
        <f>'Por Zona'!I22</f>
        <v>432</v>
      </c>
      <c r="J55" s="163">
        <f>'Por Zona'!J22</f>
        <v>1061</v>
      </c>
      <c r="K55" s="163">
        <f>'Por Zona'!K22</f>
        <v>620</v>
      </c>
      <c r="L55" s="53">
        <f>'Por Zona'!L22</f>
        <v>567</v>
      </c>
      <c r="M55" s="158">
        <f>'Por Zona'!M22</f>
        <v>1.3437541661111851</v>
      </c>
      <c r="N55" s="158">
        <f>'Por Zona'!N22</f>
        <v>18.812558325556591</v>
      </c>
      <c r="O55" s="19" t="s">
        <v>33</v>
      </c>
      <c r="P55" s="52">
        <f>'Por Zona'!P22</f>
        <v>2</v>
      </c>
      <c r="Q55" s="52">
        <f>'Por Zona'!Q22</f>
        <v>8</v>
      </c>
      <c r="R55" s="52">
        <f>'Por Zona'!R22</f>
        <v>0</v>
      </c>
      <c r="S55" s="52">
        <f>'Por Zona'!S22</f>
        <v>0</v>
      </c>
      <c r="T55" s="53">
        <f>'Por Zona'!T22</f>
        <v>10</v>
      </c>
      <c r="U55" s="158">
        <f>'Por Zona'!U22</f>
        <v>1.4074074074074074</v>
      </c>
      <c r="V55" s="158">
        <f>'Por Zona'!V22</f>
        <v>15.481481481481481</v>
      </c>
      <c r="W55" s="19" t="s">
        <v>33</v>
      </c>
      <c r="X55" s="54">
        <f>'Por Zona'!X22</f>
        <v>2</v>
      </c>
      <c r="Y55" s="158">
        <f>'Por Zona'!Y22</f>
        <v>0.78082191780821919</v>
      </c>
      <c r="Z55" s="158">
        <f>'Por Zona'!Z22</f>
        <v>60.12328767123288</v>
      </c>
      <c r="AA55" s="19" t="s">
        <v>33</v>
      </c>
      <c r="AB55" s="54">
        <f>'Por Zona'!AB22</f>
        <v>49</v>
      </c>
      <c r="AC55" s="158">
        <f>'Por Zona'!AC22</f>
        <v>1.9395833333333332</v>
      </c>
      <c r="AD55" s="158">
        <f>'Por Zona'!AD22</f>
        <v>50.42916666666666</v>
      </c>
      <c r="AE55" s="19" t="s">
        <v>33</v>
      </c>
      <c r="AF55" s="54">
        <f>'Por Zona'!AF22</f>
        <v>127</v>
      </c>
      <c r="AG55" s="158">
        <f>'Por Zona'!AG22</f>
        <v>3.6597573306370066</v>
      </c>
      <c r="AH55" s="158">
        <f>'Por Zona'!AH22</f>
        <v>87.834175935288158</v>
      </c>
      <c r="AI55" s="19" t="s">
        <v>33</v>
      </c>
      <c r="AJ55" s="33" t="s">
        <v>139</v>
      </c>
      <c r="AK55" s="41">
        <f>'Por município'!D55</f>
        <v>13064</v>
      </c>
      <c r="AL55" s="173">
        <f>'Por município'!E55</f>
        <v>0.73777390283177491</v>
      </c>
      <c r="AM55" s="169">
        <f>'Por município'!F55</f>
        <v>3.6888695141588745</v>
      </c>
      <c r="AN55" s="19" t="s">
        <v>33</v>
      </c>
      <c r="AO55" s="33" t="s">
        <v>139</v>
      </c>
      <c r="AP55" s="42">
        <f>'Por município'!I55</f>
        <v>15.492749757772744</v>
      </c>
      <c r="AQ55" s="173">
        <f>'Por município'!J55</f>
        <v>-1.8935366703256684</v>
      </c>
      <c r="AR55" s="168">
        <f>'Por município'!K55</f>
        <v>-36.450580903769115</v>
      </c>
      <c r="AS55" s="19" t="s">
        <v>33</v>
      </c>
      <c r="AT55" s="33" t="s">
        <v>139</v>
      </c>
      <c r="AU55" s="14">
        <f>'Por município'!N55</f>
        <v>430</v>
      </c>
      <c r="AV55" s="14">
        <f>'Por município'!O55</f>
        <v>11141</v>
      </c>
      <c r="AW55" s="14">
        <f>'Por município'!P55</f>
        <v>254</v>
      </c>
      <c r="AX55" s="43">
        <f>'Por município'!Q55</f>
        <v>10.799086757990866</v>
      </c>
      <c r="AY55" s="173">
        <f>'Por município'!R55</f>
        <v>1.3315568444312478</v>
      </c>
      <c r="AZ55" s="168">
        <f>'Por município'!S55</f>
        <v>10.652454755449982</v>
      </c>
      <c r="BA55" s="19" t="s">
        <v>33</v>
      </c>
      <c r="BB55" s="33" t="s">
        <v>139</v>
      </c>
      <c r="BC55" s="14">
        <f>'Por município'!V55</f>
        <v>9573</v>
      </c>
      <c r="BD55" s="14">
        <f>'Por município'!W55</f>
        <v>2709</v>
      </c>
      <c r="BE55" s="14">
        <f>'Por município'!X55</f>
        <v>9123</v>
      </c>
      <c r="BF55" s="43">
        <f>'Por município'!Y55</f>
        <v>19.547945205479454</v>
      </c>
      <c r="BG55" s="173">
        <f>'Por município'!Z55</f>
        <v>0.79609483960948435</v>
      </c>
      <c r="BH55" s="168">
        <f>'Por município'!AA55</f>
        <v>4.7765690376569063</v>
      </c>
      <c r="BI55" s="19" t="s">
        <v>33</v>
      </c>
      <c r="BJ55" s="33" t="s">
        <v>139</v>
      </c>
      <c r="BK55" s="44">
        <f>'Por município'!AD55</f>
        <v>0</v>
      </c>
      <c r="BL55" s="173">
        <f>'Por município'!AE55</f>
        <v>0</v>
      </c>
      <c r="BM55" s="168">
        <f>'Por município'!AF55</f>
        <v>0</v>
      </c>
      <c r="BN55" s="19" t="s">
        <v>33</v>
      </c>
      <c r="BO55" s="33" t="s">
        <v>139</v>
      </c>
      <c r="BP55" s="44">
        <f>'Por município'!AI55</f>
        <v>8</v>
      </c>
      <c r="BQ55" s="173">
        <f>'Por município'!AJ55</f>
        <v>0.78865631330182318</v>
      </c>
      <c r="BR55" s="168">
        <f>'Por município'!AK55</f>
        <v>15.773126266036464</v>
      </c>
      <c r="BS55" s="19" t="s">
        <v>33</v>
      </c>
      <c r="BT55" s="33" t="s">
        <v>139</v>
      </c>
      <c r="BU55" s="44">
        <f>'Por município'!AN55</f>
        <v>45</v>
      </c>
      <c r="BV55" s="173">
        <f>'Por município'!AO55</f>
        <v>0.78833693304535635</v>
      </c>
      <c r="BW55" s="168">
        <f>'Por município'!AP55</f>
        <v>18.131749460043196</v>
      </c>
      <c r="BX55" s="19" t="s">
        <v>33</v>
      </c>
      <c r="BY55" s="33" t="s">
        <v>139</v>
      </c>
      <c r="BZ55" s="44">
        <f>'Por município'!AS55</f>
        <v>194</v>
      </c>
      <c r="CA55" s="173">
        <f>'Por município'!AT55</f>
        <v>0.77170803476555061</v>
      </c>
      <c r="CB55" s="168">
        <f>'Por município'!AU55</f>
        <v>19.292700869138766</v>
      </c>
      <c r="CC55" s="19" t="s">
        <v>33</v>
      </c>
      <c r="CD55" s="33" t="s">
        <v>139</v>
      </c>
      <c r="CE55" s="44">
        <f>'Por município'!AX55</f>
        <v>39</v>
      </c>
      <c r="CF55" s="173">
        <f>'Por município'!AY55</f>
        <v>0.75148475649993407</v>
      </c>
      <c r="CG55" s="168">
        <f>'Por município'!AZ55</f>
        <v>12.775240860498879</v>
      </c>
      <c r="CH55" s="19" t="s">
        <v>33</v>
      </c>
      <c r="CI55" s="33" t="s">
        <v>139</v>
      </c>
      <c r="CJ55" s="44">
        <f>'Por município'!BC55</f>
        <v>11</v>
      </c>
      <c r="CK55" s="173">
        <f>'Por município'!BD55</f>
        <v>0.88582460011031439</v>
      </c>
      <c r="CL55" s="168">
        <f>'Por município'!BE55</f>
        <v>28.34638720353006</v>
      </c>
      <c r="CM55" s="212">
        <f>M55+U55+Y55+AC55+AG55+AL55+AQ55+AY55+BG55+BL55+BQ55+BV55+CA55+CF55+CK55+AL56+AQ56+AY56+BG56+BL56+BQ56+BV56+CA56+CF56+CK56</f>
        <v>45.205500056596165</v>
      </c>
      <c r="CN55" s="213">
        <f>N55+V55+Z55+AD55+AH55+AM55+AR55+AZ55+BH55+BM55+BR55+BW55+CB55+CG55+CL55+AM56+AR56+AZ56+BH56+BM56+BR56+BW56+CB56+CG56+CL56</f>
        <v>764.17113582295929</v>
      </c>
    </row>
    <row r="56" spans="1:92" x14ac:dyDescent="0.25">
      <c r="A56" s="99">
        <v>53</v>
      </c>
      <c r="B56" s="19"/>
      <c r="C56" s="16"/>
      <c r="D56" s="20"/>
      <c r="E56" s="20"/>
      <c r="F56" s="20"/>
      <c r="G56" s="20"/>
      <c r="H56" s="20"/>
      <c r="I56" s="20"/>
      <c r="J56" s="164"/>
      <c r="K56" s="164"/>
      <c r="L56" s="50"/>
      <c r="M56" s="158"/>
      <c r="N56" s="158"/>
      <c r="O56" s="19"/>
      <c r="P56" s="20"/>
      <c r="Q56" s="20"/>
      <c r="R56" s="20"/>
      <c r="S56" s="20"/>
      <c r="T56" s="50"/>
      <c r="U56" s="158"/>
      <c r="V56" s="158"/>
      <c r="W56" s="19"/>
      <c r="X56" s="51"/>
      <c r="Y56" s="158"/>
      <c r="Z56" s="158"/>
      <c r="AA56" s="19"/>
      <c r="AB56" s="51"/>
      <c r="AC56" s="158"/>
      <c r="AD56" s="158"/>
      <c r="AE56" s="19"/>
      <c r="AF56" s="51"/>
      <c r="AG56" s="158"/>
      <c r="AH56" s="158"/>
      <c r="AI56" s="19"/>
      <c r="AJ56" s="33" t="s">
        <v>140</v>
      </c>
      <c r="AK56" s="41">
        <f>'Por município'!D56</f>
        <v>73569</v>
      </c>
      <c r="AL56" s="173">
        <f>'Por município'!E56</f>
        <v>4.1547220037837453</v>
      </c>
      <c r="AM56" s="169">
        <f>'Por município'!F56</f>
        <v>20.773610018918728</v>
      </c>
      <c r="AN56" s="19"/>
      <c r="AO56" s="33" t="s">
        <v>140</v>
      </c>
      <c r="AP56" s="42">
        <f>'Por município'!I56</f>
        <v>9.0840610137891495</v>
      </c>
      <c r="AQ56" s="173">
        <f>'Por município'!J56</f>
        <v>-1.110261439319753</v>
      </c>
      <c r="AR56" s="168">
        <f>'Por município'!K56</f>
        <v>-21.372532706905243</v>
      </c>
      <c r="AS56" s="19"/>
      <c r="AT56" s="33" t="s">
        <v>140</v>
      </c>
      <c r="AU56" s="14">
        <f>'Por município'!N56</f>
        <v>6995</v>
      </c>
      <c r="AV56" s="14">
        <f>'Por município'!O56</f>
        <v>41071</v>
      </c>
      <c r="AW56" s="14">
        <f>'Por município'!P56</f>
        <v>3529</v>
      </c>
      <c r="AX56" s="43">
        <f>'Por município'!Q56</f>
        <v>47.118721461187214</v>
      </c>
      <c r="AY56" s="173">
        <f>'Por município'!R56</f>
        <v>5.8098668404592164</v>
      </c>
      <c r="AZ56" s="168">
        <f>'Por município'!S56</f>
        <v>46.478934723673731</v>
      </c>
      <c r="BA56" s="19"/>
      <c r="BB56" s="33" t="s">
        <v>140</v>
      </c>
      <c r="BC56" s="14">
        <f>'Por município'!V56</f>
        <v>53425</v>
      </c>
      <c r="BD56" s="14">
        <f>'Por município'!W56</f>
        <v>30253</v>
      </c>
      <c r="BE56" s="14">
        <f>'Por município'!X56</f>
        <v>53714</v>
      </c>
      <c r="BF56" s="43">
        <f>'Por município'!Y56</f>
        <v>125.47214611872145</v>
      </c>
      <c r="BG56" s="173">
        <f>'Por município'!Z56</f>
        <v>5.1098837749883792</v>
      </c>
      <c r="BH56" s="168">
        <f>'Por município'!AA56</f>
        <v>30.659302649930275</v>
      </c>
      <c r="BI56" s="19"/>
      <c r="BJ56" s="33" t="s">
        <v>140</v>
      </c>
      <c r="BK56" s="44">
        <f>'Por município'!AD56</f>
        <v>0</v>
      </c>
      <c r="BL56" s="173">
        <f>'Por município'!AE56</f>
        <v>0</v>
      </c>
      <c r="BM56" s="168">
        <f>'Por município'!AF56</f>
        <v>0</v>
      </c>
      <c r="BN56" s="19"/>
      <c r="BO56" s="33" t="s">
        <v>140</v>
      </c>
      <c r="BP56" s="44">
        <f>'Por município'!AI56</f>
        <v>33</v>
      </c>
      <c r="BQ56" s="173">
        <f>'Por município'!AJ56</f>
        <v>3.2532072923700199</v>
      </c>
      <c r="BR56" s="168">
        <f>'Por município'!AK56</f>
        <v>65.064145847400397</v>
      </c>
      <c r="BS56" s="19"/>
      <c r="BT56" s="33" t="s">
        <v>140</v>
      </c>
      <c r="BU56" s="44">
        <f>'Por município'!AN56</f>
        <v>219</v>
      </c>
      <c r="BV56" s="173">
        <f>'Por município'!AO56</f>
        <v>3.8365730741540678</v>
      </c>
      <c r="BW56" s="168">
        <f>'Por município'!AP56</f>
        <v>88.241180705543556</v>
      </c>
      <c r="BX56" s="19"/>
      <c r="BY56" s="33" t="s">
        <v>140</v>
      </c>
      <c r="BZ56" s="44">
        <f>'Por município'!AS56</f>
        <v>1077</v>
      </c>
      <c r="CA56" s="173">
        <f>'Por município'!AT56</f>
        <v>4.2841729558891641</v>
      </c>
      <c r="CB56" s="168">
        <f>'Por município'!AU56</f>
        <v>107.10432389722911</v>
      </c>
      <c r="CC56" s="19"/>
      <c r="CD56" s="33" t="s">
        <v>140</v>
      </c>
      <c r="CE56" s="44">
        <f>'Por município'!AX56</f>
        <v>233</v>
      </c>
      <c r="CF56" s="173">
        <f>'Por município'!AY56</f>
        <v>4.4896396990893495</v>
      </c>
      <c r="CG56" s="168">
        <f>'Por município'!AZ56</f>
        <v>76.323874884518943</v>
      </c>
      <c r="CH56" s="19"/>
      <c r="CI56" s="33" t="s">
        <v>140</v>
      </c>
      <c r="CJ56" s="44">
        <f>'Por município'!BC56</f>
        <v>16</v>
      </c>
      <c r="CK56" s="173">
        <f>'Por município'!BD56</f>
        <v>1.2884721456150028</v>
      </c>
      <c r="CL56" s="168">
        <f>'Por município'!BE56</f>
        <v>41.231108659680089</v>
      </c>
      <c r="CM56" s="214"/>
      <c r="CN56" s="215"/>
    </row>
    <row r="57" spans="1:92" x14ac:dyDescent="0.25">
      <c r="A57" s="99">
        <v>54</v>
      </c>
      <c r="B57" s="26" t="s">
        <v>34</v>
      </c>
      <c r="C57" s="16">
        <f>'Por Zona'!C23</f>
        <v>65</v>
      </c>
      <c r="D57" s="52">
        <f>'Por Zona'!D23</f>
        <v>219</v>
      </c>
      <c r="E57" s="52">
        <f>'Por Zona'!E23</f>
        <v>197</v>
      </c>
      <c r="F57" s="52">
        <f>'Por Zona'!F23</f>
        <v>63</v>
      </c>
      <c r="G57" s="52">
        <f>'Por Zona'!G23</f>
        <v>49</v>
      </c>
      <c r="H57" s="52">
        <f>'Por Zona'!H23</f>
        <v>844</v>
      </c>
      <c r="I57" s="52">
        <f>'Por Zona'!I23</f>
        <v>347</v>
      </c>
      <c r="J57" s="163">
        <f>'Por Zona'!J23</f>
        <v>1126</v>
      </c>
      <c r="K57" s="163">
        <f>'Por Zona'!K23</f>
        <v>593</v>
      </c>
      <c r="L57" s="53">
        <f>'Por Zona'!L23</f>
        <v>598</v>
      </c>
      <c r="M57" s="158">
        <f>'Por Zona'!M23</f>
        <v>1.4260765231302495</v>
      </c>
      <c r="N57" s="158">
        <f>'Por Zona'!N23</f>
        <v>19.965071323823494</v>
      </c>
      <c r="O57" s="24" t="s">
        <v>34</v>
      </c>
      <c r="P57" s="52">
        <f>'Por Zona'!P23</f>
        <v>2</v>
      </c>
      <c r="Q57" s="52">
        <f>'Por Zona'!Q23</f>
        <v>5</v>
      </c>
      <c r="R57" s="52">
        <f>'Por Zona'!R23</f>
        <v>0</v>
      </c>
      <c r="S57" s="52">
        <f>'Por Zona'!S23</f>
        <v>0</v>
      </c>
      <c r="T57" s="53">
        <f>'Por Zona'!T23</f>
        <v>7</v>
      </c>
      <c r="U57" s="158">
        <f>'Por Zona'!U23</f>
        <v>0.98518518518518505</v>
      </c>
      <c r="V57" s="158">
        <f>'Por Zona'!V23</f>
        <v>10.837037037037035</v>
      </c>
      <c r="W57" s="24" t="s">
        <v>34</v>
      </c>
      <c r="X57" s="54">
        <f>'Por Zona'!X23</f>
        <v>2</v>
      </c>
      <c r="Y57" s="158">
        <f>'Por Zona'!Y23</f>
        <v>0.78082191780821919</v>
      </c>
      <c r="Z57" s="158">
        <f>'Por Zona'!Z23</f>
        <v>60.12328767123288</v>
      </c>
      <c r="AA57" s="24" t="s">
        <v>34</v>
      </c>
      <c r="AB57" s="54">
        <f>'Por Zona'!AB23</f>
        <v>72</v>
      </c>
      <c r="AC57" s="158">
        <f>'Por Zona'!AC23</f>
        <v>2.85</v>
      </c>
      <c r="AD57" s="158">
        <f>'Por Zona'!AD23</f>
        <v>74.100000000000009</v>
      </c>
      <c r="AE57" s="24" t="s">
        <v>34</v>
      </c>
      <c r="AF57" s="54">
        <f>'Por Zona'!AF23</f>
        <v>40</v>
      </c>
      <c r="AG57" s="158">
        <f>'Por Zona'!AG23</f>
        <v>1.1526794742163802</v>
      </c>
      <c r="AH57" s="158">
        <f>'Por Zona'!AH23</f>
        <v>27.664307381193126</v>
      </c>
      <c r="AI57" s="24" t="s">
        <v>34</v>
      </c>
      <c r="AJ57" s="33" t="s">
        <v>141</v>
      </c>
      <c r="AK57" s="41">
        <f>'Por município'!D57</f>
        <v>12309</v>
      </c>
      <c r="AL57" s="173">
        <f>'Por município'!E57</f>
        <v>0.69513617345042245</v>
      </c>
      <c r="AM57" s="169">
        <f>'Por município'!F57</f>
        <v>3.4756808672521124</v>
      </c>
      <c r="AN57" s="24" t="s">
        <v>34</v>
      </c>
      <c r="AO57" s="33" t="s">
        <v>141</v>
      </c>
      <c r="AP57" s="42">
        <f>'Por município'!I57</f>
        <v>2.3664480146234355</v>
      </c>
      <c r="AQ57" s="173">
        <f>'Por município'!J57</f>
        <v>-0.28922923071553158</v>
      </c>
      <c r="AR57" s="168">
        <f>'Por município'!K57</f>
        <v>-5.5676626912739833</v>
      </c>
      <c r="AS57" s="24" t="s">
        <v>34</v>
      </c>
      <c r="AT57" s="33" t="s">
        <v>141</v>
      </c>
      <c r="AU57" s="14">
        <f>'Por município'!N57</f>
        <v>480</v>
      </c>
      <c r="AV57" s="14">
        <f>'Por município'!O57</f>
        <v>499</v>
      </c>
      <c r="AW57" s="14">
        <f>'Por município'!P57</f>
        <v>869</v>
      </c>
      <c r="AX57" s="43">
        <f>'Por município'!Q57</f>
        <v>1.6876712328767123</v>
      </c>
      <c r="AY57" s="173">
        <f>'Por município'!R57</f>
        <v>0.20809446499018575</v>
      </c>
      <c r="AZ57" s="168">
        <f>'Por município'!S57</f>
        <v>1.664755719921486</v>
      </c>
      <c r="BA57" s="24" t="s">
        <v>34</v>
      </c>
      <c r="BB57" s="33" t="s">
        <v>141</v>
      </c>
      <c r="BC57" s="14">
        <f>'Por município'!V57</f>
        <v>7261</v>
      </c>
      <c r="BD57" s="14">
        <f>'Por município'!W57</f>
        <v>612</v>
      </c>
      <c r="BE57" s="14">
        <f>'Por município'!X57</f>
        <v>4851</v>
      </c>
      <c r="BF57" s="43">
        <f>'Por município'!Y57</f>
        <v>11.620091324200914</v>
      </c>
      <c r="BG57" s="173">
        <f>'Por município'!Z57</f>
        <v>0.47323105532310572</v>
      </c>
      <c r="BH57" s="168">
        <f>'Por município'!AA57</f>
        <v>2.8393863319386341</v>
      </c>
      <c r="BI57" s="24" t="s">
        <v>34</v>
      </c>
      <c r="BJ57" s="33" t="s">
        <v>141</v>
      </c>
      <c r="BK57" s="44">
        <f>'Por município'!AD57</f>
        <v>0</v>
      </c>
      <c r="BL57" s="173">
        <f>'Por município'!AE57</f>
        <v>0</v>
      </c>
      <c r="BM57" s="168">
        <f>'Por município'!AF57</f>
        <v>0</v>
      </c>
      <c r="BN57" s="24" t="s">
        <v>34</v>
      </c>
      <c r="BO57" s="33" t="s">
        <v>141</v>
      </c>
      <c r="BP57" s="44">
        <f>'Por município'!AI57</f>
        <v>21</v>
      </c>
      <c r="BQ57" s="173">
        <f>'Por município'!AJ57</f>
        <v>2.0702228224172856</v>
      </c>
      <c r="BR57" s="168">
        <f>'Por município'!AK57</f>
        <v>41.404456448345712</v>
      </c>
      <c r="BS57" s="24" t="s">
        <v>34</v>
      </c>
      <c r="BT57" s="33" t="s">
        <v>141</v>
      </c>
      <c r="BU57" s="44">
        <f>'Por município'!AN57</f>
        <v>55</v>
      </c>
      <c r="BV57" s="173">
        <f>'Por município'!AO57</f>
        <v>0.96352291816654667</v>
      </c>
      <c r="BW57" s="168">
        <f>'Por município'!AP57</f>
        <v>22.161027117830574</v>
      </c>
      <c r="BX57" s="24" t="s">
        <v>34</v>
      </c>
      <c r="BY57" s="33" t="s">
        <v>141</v>
      </c>
      <c r="BZ57" s="44">
        <f>'Por município'!AS57</f>
        <v>270</v>
      </c>
      <c r="CA57" s="173">
        <f>'Por município'!AT57</f>
        <v>1.0740266463231889</v>
      </c>
      <c r="CB57" s="168">
        <f>'Por município'!AU57</f>
        <v>26.850666158079722</v>
      </c>
      <c r="CC57" s="24" t="s">
        <v>34</v>
      </c>
      <c r="CD57" s="33" t="s">
        <v>141</v>
      </c>
      <c r="CE57" s="44">
        <f>'Por município'!AX57</f>
        <v>53</v>
      </c>
      <c r="CF57" s="173">
        <f>'Por município'!AY57</f>
        <v>1.0212485152435</v>
      </c>
      <c r="CG57" s="168">
        <f>'Por município'!AZ57</f>
        <v>17.3612247591395</v>
      </c>
      <c r="CH57" s="24" t="s">
        <v>34</v>
      </c>
      <c r="CI57" s="33" t="s">
        <v>141</v>
      </c>
      <c r="CJ57" s="44">
        <f>'Por município'!BC57</f>
        <v>11</v>
      </c>
      <c r="CK57" s="173">
        <f>'Por município'!BD57</f>
        <v>0.88582460011031439</v>
      </c>
      <c r="CL57" s="168">
        <f>'Por município'!BE57</f>
        <v>28.34638720353006</v>
      </c>
      <c r="CM57" s="212">
        <f>M57+U57+Y57+AC57+AG57+AL57+AQ57+AY57+BG57+BL57+BQ57+BV57+CA57+CF57+CK57+AL58+AQ58+AY58+BG58+BL58+BQ58+BV58+CA58+CF58+CK58</f>
        <v>26.761481176215003</v>
      </c>
      <c r="CN57" s="213">
        <f>N57+V57+Z57+AD57+AH57+AM57+AR57+AZ57+BH57+BM57+BR57+BW57+CB57+CG57+CL57+AM58+AR58+AZ58+BH58+BM58+BR58+BW58+CB58+CG58+CL58</f>
        <v>442.47209902676622</v>
      </c>
    </row>
    <row r="58" spans="1:92" x14ac:dyDescent="0.25">
      <c r="A58" s="99">
        <v>55</v>
      </c>
      <c r="B58" s="24"/>
      <c r="C58" s="16"/>
      <c r="D58" s="20"/>
      <c r="E58" s="20"/>
      <c r="F58" s="20"/>
      <c r="G58" s="20"/>
      <c r="H58" s="20"/>
      <c r="I58" s="20"/>
      <c r="J58" s="164"/>
      <c r="K58" s="164"/>
      <c r="L58" s="50"/>
      <c r="M58" s="158"/>
      <c r="N58" s="158"/>
      <c r="O58" s="24"/>
      <c r="P58" s="20"/>
      <c r="Q58" s="20"/>
      <c r="R58" s="20"/>
      <c r="S58" s="20"/>
      <c r="T58" s="50"/>
      <c r="U58" s="158"/>
      <c r="V58" s="158"/>
      <c r="W58" s="24"/>
      <c r="X58" s="51"/>
      <c r="Y58" s="158"/>
      <c r="Z58" s="158"/>
      <c r="AA58" s="24"/>
      <c r="AB58" s="51"/>
      <c r="AC58" s="158"/>
      <c r="AD58" s="158"/>
      <c r="AE58" s="24"/>
      <c r="AF58" s="51"/>
      <c r="AG58" s="158"/>
      <c r="AH58" s="158"/>
      <c r="AI58" s="24"/>
      <c r="AJ58" s="33" t="s">
        <v>142</v>
      </c>
      <c r="AK58" s="41">
        <f>'Por município'!D58</f>
        <v>95215</v>
      </c>
      <c r="AL58" s="173">
        <f>'Por município'!E58</f>
        <v>5.3771541762191868</v>
      </c>
      <c r="AM58" s="169">
        <f>'Por município'!F58</f>
        <v>26.885770881095933</v>
      </c>
      <c r="AN58" s="24"/>
      <c r="AO58" s="33" t="s">
        <v>142</v>
      </c>
      <c r="AP58" s="42">
        <f>'Por município'!I58</f>
        <v>198.49118916881477</v>
      </c>
      <c r="AQ58" s="173">
        <f>'Por município'!J58</f>
        <v>-24.259757067278198</v>
      </c>
      <c r="AR58" s="168">
        <f>'Por município'!K58</f>
        <v>-467.00032354510529</v>
      </c>
      <c r="AS58" s="24"/>
      <c r="AT58" s="33" t="s">
        <v>142</v>
      </c>
      <c r="AU58" s="14">
        <f>'Por município'!N58</f>
        <v>27704</v>
      </c>
      <c r="AV58" s="14">
        <f>'Por município'!O58</f>
        <v>8823</v>
      </c>
      <c r="AW58" s="14">
        <f>'Por município'!P58</f>
        <v>4943</v>
      </c>
      <c r="AX58" s="43">
        <f>'Por município'!Q58</f>
        <v>37.872146118721467</v>
      </c>
      <c r="AY58" s="173">
        <f>'Por município'!R58</f>
        <v>4.6697388869821452</v>
      </c>
      <c r="AZ58" s="168">
        <f>'Por município'!S58</f>
        <v>37.357911095857162</v>
      </c>
      <c r="BA58" s="24"/>
      <c r="BB58" s="33" t="s">
        <v>142</v>
      </c>
      <c r="BC58" s="14">
        <f>'Por município'!V58</f>
        <v>76371</v>
      </c>
      <c r="BD58" s="14">
        <f>'Por município'!W58</f>
        <v>5715</v>
      </c>
      <c r="BE58" s="14">
        <f>'Por município'!X58</f>
        <v>44328</v>
      </c>
      <c r="BF58" s="43">
        <f>'Por município'!Y58</f>
        <v>115.44657534246575</v>
      </c>
      <c r="BG58" s="173">
        <f>'Por município'!Z58</f>
        <v>4.7015899581589977</v>
      </c>
      <c r="BH58" s="168">
        <f>'Por município'!AA58</f>
        <v>28.209539748953986</v>
      </c>
      <c r="BI58" s="24"/>
      <c r="BJ58" s="33" t="s">
        <v>142</v>
      </c>
      <c r="BK58" s="44">
        <f>'Por município'!AD58</f>
        <v>0</v>
      </c>
      <c r="BL58" s="173">
        <f>'Por município'!AE58</f>
        <v>0</v>
      </c>
      <c r="BM58" s="168">
        <f>'Por município'!AF58</f>
        <v>0</v>
      </c>
      <c r="BN58" s="24"/>
      <c r="BO58" s="33" t="s">
        <v>142</v>
      </c>
      <c r="BP58" s="44">
        <f>'Por município'!AI58</f>
        <v>51</v>
      </c>
      <c r="BQ58" s="173">
        <f>'Por município'!AJ58</f>
        <v>5.0276839972991221</v>
      </c>
      <c r="BR58" s="168">
        <f>'Por município'!AK58</f>
        <v>100.55367994598244</v>
      </c>
      <c r="BS58" s="24"/>
      <c r="BT58" s="33" t="s">
        <v>142</v>
      </c>
      <c r="BU58" s="44">
        <f>'Por município'!AN58</f>
        <v>280</v>
      </c>
      <c r="BV58" s="173">
        <f>'Por município'!AO58</f>
        <v>4.9052075833933282</v>
      </c>
      <c r="BW58" s="168">
        <f>'Por município'!AP58</f>
        <v>112.81977441804655</v>
      </c>
      <c r="BX58" s="24"/>
      <c r="BY58" s="33" t="s">
        <v>142</v>
      </c>
      <c r="BZ58" s="44">
        <f>'Por município'!AS58</f>
        <v>1254</v>
      </c>
      <c r="CA58" s="173">
        <f>'Por município'!AT58</f>
        <v>4.9882570907010324</v>
      </c>
      <c r="CB58" s="168">
        <f>'Por município'!AU58</f>
        <v>124.70642726752581</v>
      </c>
      <c r="CC58" s="24"/>
      <c r="CD58" s="33" t="s">
        <v>142</v>
      </c>
      <c r="CE58" s="44">
        <f>'Por município'!AX58</f>
        <v>270</v>
      </c>
      <c r="CF58" s="173">
        <f>'Por município'!AY58</f>
        <v>5.2025867757687738</v>
      </c>
      <c r="CG58" s="168">
        <f>'Por município'!AZ58</f>
        <v>88.44397518806916</v>
      </c>
      <c r="CH58" s="24"/>
      <c r="CI58" s="33" t="s">
        <v>142</v>
      </c>
      <c r="CJ58" s="44">
        <f>'Por município'!BC58</f>
        <v>23</v>
      </c>
      <c r="CK58" s="173">
        <f>'Por município'!BD58</f>
        <v>1.8521787093215665</v>
      </c>
      <c r="CL58" s="168">
        <f>'Por município'!BE58</f>
        <v>59.269718698290127</v>
      </c>
      <c r="CM58" s="214"/>
      <c r="CN58" s="215"/>
    </row>
    <row r="59" spans="1:92" x14ac:dyDescent="0.25">
      <c r="A59" s="99">
        <v>56</v>
      </c>
      <c r="B59" s="19" t="s">
        <v>35</v>
      </c>
      <c r="C59" s="16">
        <f>'Por Zona'!C24</f>
        <v>64</v>
      </c>
      <c r="D59" s="52">
        <f>'Por Zona'!D24</f>
        <v>160</v>
      </c>
      <c r="E59" s="52">
        <f>'Por Zona'!E24</f>
        <v>144</v>
      </c>
      <c r="F59" s="52">
        <f>'Por Zona'!F24</f>
        <v>94</v>
      </c>
      <c r="G59" s="52">
        <f>'Por Zona'!G24</f>
        <v>80</v>
      </c>
      <c r="H59" s="52">
        <f>'Por Zona'!H24</f>
        <v>894</v>
      </c>
      <c r="I59" s="52">
        <f>'Por Zona'!I24</f>
        <v>440</v>
      </c>
      <c r="J59" s="163">
        <f>'Por Zona'!J24</f>
        <v>1148</v>
      </c>
      <c r="K59" s="163">
        <f>'Por Zona'!K24</f>
        <v>664</v>
      </c>
      <c r="L59" s="53">
        <f>'Por Zona'!L24</f>
        <v>548</v>
      </c>
      <c r="M59" s="158">
        <f>'Por Zona'!M24</f>
        <v>1.4539394747367016</v>
      </c>
      <c r="N59" s="158">
        <f>'Por Zona'!N24</f>
        <v>20.355152646313822</v>
      </c>
      <c r="O59" s="19" t="s">
        <v>35</v>
      </c>
      <c r="P59" s="52">
        <f>'Por Zona'!P24</f>
        <v>3</v>
      </c>
      <c r="Q59" s="52">
        <f>'Por Zona'!Q24</f>
        <v>4</v>
      </c>
      <c r="R59" s="52">
        <f>'Por Zona'!R24</f>
        <v>2</v>
      </c>
      <c r="S59" s="52">
        <f>'Por Zona'!S24</f>
        <v>1</v>
      </c>
      <c r="T59" s="53">
        <f>'Por Zona'!T24</f>
        <v>10</v>
      </c>
      <c r="U59" s="158">
        <f>'Por Zona'!U24</f>
        <v>1.4074074074074074</v>
      </c>
      <c r="V59" s="158">
        <f>'Por Zona'!V24</f>
        <v>15.481481481481481</v>
      </c>
      <c r="W59" s="19" t="s">
        <v>35</v>
      </c>
      <c r="X59" s="54">
        <f>'Por Zona'!X24</f>
        <v>3</v>
      </c>
      <c r="Y59" s="158">
        <f>'Por Zona'!Y24</f>
        <v>1.1712328767123288</v>
      </c>
      <c r="Z59" s="158">
        <f>'Por Zona'!Z24</f>
        <v>90.18493150684931</v>
      </c>
      <c r="AA59" s="19" t="s">
        <v>35</v>
      </c>
      <c r="AB59" s="54">
        <f>'Por Zona'!AB24</f>
        <v>23</v>
      </c>
      <c r="AC59" s="158">
        <f>'Por Zona'!AC24</f>
        <v>0.91041666666666665</v>
      </c>
      <c r="AD59" s="158">
        <f>'Por Zona'!AD24</f>
        <v>23.670833333333334</v>
      </c>
      <c r="AE59" s="19" t="s">
        <v>35</v>
      </c>
      <c r="AF59" s="54">
        <f>'Por Zona'!AF24</f>
        <v>32</v>
      </c>
      <c r="AG59" s="158">
        <f>'Por Zona'!AG24</f>
        <v>0.92214357937310421</v>
      </c>
      <c r="AH59" s="158">
        <f>'Por Zona'!AH24</f>
        <v>22.1314459049545</v>
      </c>
      <c r="AI59" s="19" t="s">
        <v>35</v>
      </c>
      <c r="AJ59" s="33" t="s">
        <v>143</v>
      </c>
      <c r="AK59" s="41">
        <f>'Por município'!D59</f>
        <v>5261</v>
      </c>
      <c r="AL59" s="173">
        <f>'Por município'!E59</f>
        <v>0.29710873413946481</v>
      </c>
      <c r="AM59" s="169">
        <f>'Por município'!F59</f>
        <v>1.4855436706973242</v>
      </c>
      <c r="AN59" s="19" t="s">
        <v>35</v>
      </c>
      <c r="AO59" s="33" t="s">
        <v>143</v>
      </c>
      <c r="AP59" s="42">
        <f>'Por município'!I59</f>
        <v>2.3661867277029431</v>
      </c>
      <c r="AQ59" s="173">
        <f>'Por município'!J59</f>
        <v>-0.28919729601232103</v>
      </c>
      <c r="AR59" s="168">
        <f>'Por município'!K59</f>
        <v>-5.56704794823718</v>
      </c>
      <c r="AS59" s="19" t="s">
        <v>35</v>
      </c>
      <c r="AT59" s="33" t="s">
        <v>143</v>
      </c>
      <c r="AU59" s="14">
        <f>'Por município'!N59</f>
        <v>377</v>
      </c>
      <c r="AV59" s="14">
        <f>'Por município'!O59</f>
        <v>4595</v>
      </c>
      <c r="AW59" s="14">
        <f>'Por município'!P59</f>
        <v>99</v>
      </c>
      <c r="AX59" s="43">
        <f>'Por município'!Q59</f>
        <v>4.6310502283105022</v>
      </c>
      <c r="AY59" s="173">
        <f>'Por município'!R59</f>
        <v>0.57102112119330717</v>
      </c>
      <c r="AZ59" s="168">
        <f>'Por município'!S59</f>
        <v>4.5681689695464573</v>
      </c>
      <c r="BA59" s="19" t="s">
        <v>35</v>
      </c>
      <c r="BB59" s="33" t="s">
        <v>143</v>
      </c>
      <c r="BC59" s="14">
        <f>'Por município'!V59</f>
        <v>4460</v>
      </c>
      <c r="BD59" s="14">
        <f>'Por município'!W59</f>
        <v>480</v>
      </c>
      <c r="BE59" s="14">
        <f>'Por município'!X59</f>
        <v>3845</v>
      </c>
      <c r="BF59" s="43">
        <f>'Por município'!Y59</f>
        <v>8.0228310502283104</v>
      </c>
      <c r="BG59" s="173">
        <f>'Por município'!Z59</f>
        <v>0.32673175267317539</v>
      </c>
      <c r="BH59" s="168">
        <f>'Por município'!AA59</f>
        <v>1.9603905160390522</v>
      </c>
      <c r="BI59" s="19" t="s">
        <v>35</v>
      </c>
      <c r="BJ59" s="33" t="s">
        <v>143</v>
      </c>
      <c r="BK59" s="44">
        <f>'Por município'!AD59</f>
        <v>0</v>
      </c>
      <c r="BL59" s="173">
        <f>'Por município'!AE59</f>
        <v>0</v>
      </c>
      <c r="BM59" s="168">
        <f>'Por município'!AF59</f>
        <v>0</v>
      </c>
      <c r="BN59" s="19" t="s">
        <v>35</v>
      </c>
      <c r="BO59" s="33" t="s">
        <v>143</v>
      </c>
      <c r="BP59" s="44">
        <f>'Por município'!AI59</f>
        <v>4</v>
      </c>
      <c r="BQ59" s="173">
        <f>'Por município'!AJ59</f>
        <v>0.39432815665091159</v>
      </c>
      <c r="BR59" s="168">
        <f>'Por município'!AK59</f>
        <v>7.8865631330182318</v>
      </c>
      <c r="BS59" s="19" t="s">
        <v>35</v>
      </c>
      <c r="BT59" s="33" t="s">
        <v>143</v>
      </c>
      <c r="BU59" s="44">
        <f>'Por município'!AN59</f>
        <v>18</v>
      </c>
      <c r="BV59" s="173">
        <f>'Por município'!AO59</f>
        <v>0.31533477321814257</v>
      </c>
      <c r="BW59" s="168">
        <f>'Por município'!AP59</f>
        <v>7.2526997840172793</v>
      </c>
      <c r="BX59" s="19" t="s">
        <v>35</v>
      </c>
      <c r="BY59" s="33" t="s">
        <v>143</v>
      </c>
      <c r="BZ59" s="44">
        <f>'Por município'!AS59</f>
        <v>104</v>
      </c>
      <c r="CA59" s="173">
        <f>'Por município'!AT59</f>
        <v>0.41369915265782092</v>
      </c>
      <c r="CB59" s="168">
        <f>'Por município'!AU59</f>
        <v>10.342478816445523</v>
      </c>
      <c r="CC59" s="19" t="s">
        <v>35</v>
      </c>
      <c r="CD59" s="33" t="s">
        <v>143</v>
      </c>
      <c r="CE59" s="44">
        <f>'Por município'!AX59</f>
        <v>18</v>
      </c>
      <c r="CF59" s="173">
        <f>'Por município'!AY59</f>
        <v>0.34683911838458492</v>
      </c>
      <c r="CG59" s="168">
        <f>'Por município'!AZ59</f>
        <v>5.8962650125379437</v>
      </c>
      <c r="CH59" s="19" t="s">
        <v>35</v>
      </c>
      <c r="CI59" s="33" t="s">
        <v>143</v>
      </c>
      <c r="CJ59" s="44">
        <f>'Por município'!BC59</f>
        <v>11</v>
      </c>
      <c r="CK59" s="173">
        <f>'Por município'!BD59</f>
        <v>0.88582460011031439</v>
      </c>
      <c r="CL59" s="168">
        <f>'Por município'!BE59</f>
        <v>28.34638720353006</v>
      </c>
      <c r="CM59" s="212">
        <f>M59+U59+Y59+AC59+AG59+AL59+AQ59+AY59+BG59+BL59+BQ59+BV59+CA59+CF59+CK59+AL60+AQ60+AY60+BG60+BL60+BQ60+BV60+CA60+CF60+CK60+AL61+AQ61+AY61+BG61+BL61+BQ61+BV61+CA61+CF61+CK61</f>
        <v>27.997031090925979</v>
      </c>
      <c r="CN59" s="213">
        <f>N59+V59+Z59+AD59+AH59+AM59+AR59+AZ59+BH59+BM59+BR59+BW59+CB59+CG59+CL59+AM60+AR60+AZ60+BH60+BM60+BR60+BW60+CB60+CG60+CL60+AM61+AR61+AZ61+BH61+BM61+BR61+BW61+CB61+CG61+CL61</f>
        <v>523.59452341990573</v>
      </c>
    </row>
    <row r="60" spans="1:92" x14ac:dyDescent="0.25">
      <c r="A60" s="99">
        <v>57</v>
      </c>
      <c r="B60" s="19"/>
      <c r="C60" s="16"/>
      <c r="D60" s="20"/>
      <c r="E60" s="20"/>
      <c r="F60" s="20"/>
      <c r="G60" s="20"/>
      <c r="H60" s="20"/>
      <c r="I60" s="20"/>
      <c r="J60" s="164"/>
      <c r="K60" s="164"/>
      <c r="L60" s="50"/>
      <c r="M60" s="158"/>
      <c r="N60" s="158"/>
      <c r="O60" s="19"/>
      <c r="P60" s="20"/>
      <c r="Q60" s="20"/>
      <c r="R60" s="20"/>
      <c r="S60" s="20"/>
      <c r="T60" s="50"/>
      <c r="U60" s="158"/>
      <c r="V60" s="158"/>
      <c r="W60" s="19"/>
      <c r="X60" s="51"/>
      <c r="Y60" s="158"/>
      <c r="Z60" s="158"/>
      <c r="AA60" s="19"/>
      <c r="AB60" s="51"/>
      <c r="AC60" s="158"/>
      <c r="AD60" s="158"/>
      <c r="AE60" s="19"/>
      <c r="AF60" s="51"/>
      <c r="AG60" s="158"/>
      <c r="AH60" s="158"/>
      <c r="AI60" s="19"/>
      <c r="AJ60" s="33" t="s">
        <v>144</v>
      </c>
      <c r="AK60" s="41">
        <f>'Por município'!D60</f>
        <v>49486</v>
      </c>
      <c r="AL60" s="173">
        <f>'Por município'!E60</f>
        <v>2.7946631472392234</v>
      </c>
      <c r="AM60" s="169">
        <f>'Por município'!F60</f>
        <v>13.973315736196117</v>
      </c>
      <c r="AN60" s="19"/>
      <c r="AO60" s="33" t="s">
        <v>144</v>
      </c>
      <c r="AP60" s="42">
        <f>'Por município'!I60</f>
        <v>18.402022970688478</v>
      </c>
      <c r="AQ60" s="173">
        <f>'Por município'!J60</f>
        <v>-2.249110445077199</v>
      </c>
      <c r="AR60" s="168">
        <f>'Por município'!K60</f>
        <v>-43.295376067736079</v>
      </c>
      <c r="AS60" s="19"/>
      <c r="AT60" s="33" t="s">
        <v>144</v>
      </c>
      <c r="AU60" s="14">
        <f>'Por município'!N60</f>
        <v>5392</v>
      </c>
      <c r="AV60" s="14">
        <f>'Por município'!O60</f>
        <v>5302</v>
      </c>
      <c r="AW60" s="14">
        <f>'Por município'!P60</f>
        <v>2226</v>
      </c>
      <c r="AX60" s="43">
        <f>'Por município'!Q60</f>
        <v>11.799086757990869</v>
      </c>
      <c r="AY60" s="173">
        <f>'Por município'!R60</f>
        <v>1.4548595712517316</v>
      </c>
      <c r="AZ60" s="168">
        <f>'Por município'!S60</f>
        <v>11.638876570013853</v>
      </c>
      <c r="BA60" s="19"/>
      <c r="BB60" s="33" t="s">
        <v>144</v>
      </c>
      <c r="BC60" s="14">
        <f>'Por município'!V60</f>
        <v>36998</v>
      </c>
      <c r="BD60" s="14">
        <f>'Por município'!W60</f>
        <v>5405</v>
      </c>
      <c r="BE60" s="14">
        <f>'Por município'!X60</f>
        <v>28138</v>
      </c>
      <c r="BF60" s="43">
        <f>'Por município'!Y60</f>
        <v>64.421004566210044</v>
      </c>
      <c r="BG60" s="173">
        <f>'Por município'!Z60</f>
        <v>2.6235611343561147</v>
      </c>
      <c r="BH60" s="168">
        <f>'Por município'!AA60</f>
        <v>15.741366806136689</v>
      </c>
      <c r="BI60" s="19"/>
      <c r="BJ60" s="33" t="s">
        <v>144</v>
      </c>
      <c r="BK60" s="44">
        <f>'Por município'!AD60</f>
        <v>0</v>
      </c>
      <c r="BL60" s="173">
        <f>'Por município'!AE60</f>
        <v>0</v>
      </c>
      <c r="BM60" s="168">
        <f>'Por município'!AF60</f>
        <v>0</v>
      </c>
      <c r="BN60" s="19"/>
      <c r="BO60" s="33" t="s">
        <v>144</v>
      </c>
      <c r="BP60" s="44">
        <f>'Por município'!AI60</f>
        <v>15</v>
      </c>
      <c r="BQ60" s="173">
        <f>'Por município'!AJ60</f>
        <v>1.4787305874409182</v>
      </c>
      <c r="BR60" s="168">
        <f>'Por município'!AK60</f>
        <v>29.574611748818363</v>
      </c>
      <c r="BS60" s="19"/>
      <c r="BT60" s="33" t="s">
        <v>144</v>
      </c>
      <c r="BU60" s="44">
        <f>'Por município'!AN60</f>
        <v>133</v>
      </c>
      <c r="BV60" s="173">
        <f>'Por município'!AO60</f>
        <v>2.3299736021118309</v>
      </c>
      <c r="BW60" s="168">
        <f>'Por município'!AP60</f>
        <v>53.58939284857211</v>
      </c>
      <c r="BX60" s="19"/>
      <c r="BY60" s="33" t="s">
        <v>144</v>
      </c>
      <c r="BZ60" s="44">
        <f>'Por município'!AS60</f>
        <v>605</v>
      </c>
      <c r="CA60" s="173">
        <f>'Por município'!AT60</f>
        <v>2.4066152630575157</v>
      </c>
      <c r="CB60" s="168">
        <f>'Por município'!AU60</f>
        <v>60.165381576437895</v>
      </c>
      <c r="CC60" s="19"/>
      <c r="CD60" s="33" t="s">
        <v>144</v>
      </c>
      <c r="CE60" s="44">
        <f>'Por município'!AX60</f>
        <v>138</v>
      </c>
      <c r="CF60" s="173">
        <f>'Por município'!AY60</f>
        <v>2.6590999076151509</v>
      </c>
      <c r="CG60" s="168">
        <f>'Por município'!AZ60</f>
        <v>45.204698429457565</v>
      </c>
      <c r="CH60" s="19"/>
      <c r="CI60" s="33" t="s">
        <v>144</v>
      </c>
      <c r="CJ60" s="44">
        <f>'Por município'!BC60</f>
        <v>11</v>
      </c>
      <c r="CK60" s="173">
        <f>'Por município'!BD60</f>
        <v>0.88582460011031439</v>
      </c>
      <c r="CL60" s="168">
        <f>'Por município'!BE60</f>
        <v>28.34638720353006</v>
      </c>
      <c r="CM60" s="214"/>
      <c r="CN60" s="215"/>
    </row>
    <row r="61" spans="1:92" x14ac:dyDescent="0.25">
      <c r="A61" s="99">
        <v>58</v>
      </c>
      <c r="B61" s="19"/>
      <c r="C61" s="16"/>
      <c r="D61" s="20"/>
      <c r="E61" s="20"/>
      <c r="F61" s="20"/>
      <c r="G61" s="20"/>
      <c r="H61" s="20"/>
      <c r="I61" s="20"/>
      <c r="J61" s="164"/>
      <c r="K61" s="164"/>
      <c r="L61" s="50"/>
      <c r="M61" s="158"/>
      <c r="N61" s="158"/>
      <c r="O61" s="19"/>
      <c r="P61" s="20"/>
      <c r="Q61" s="20"/>
      <c r="R61" s="20"/>
      <c r="S61" s="20"/>
      <c r="T61" s="50"/>
      <c r="U61" s="158"/>
      <c r="V61" s="158"/>
      <c r="W61" s="19"/>
      <c r="X61" s="51"/>
      <c r="Y61" s="158"/>
      <c r="Z61" s="158"/>
      <c r="AA61" s="19"/>
      <c r="AB61" s="51"/>
      <c r="AC61" s="158"/>
      <c r="AD61" s="158"/>
      <c r="AE61" s="19"/>
      <c r="AF61" s="51"/>
      <c r="AG61" s="158"/>
      <c r="AH61" s="158"/>
      <c r="AI61" s="19"/>
      <c r="AJ61" s="33" t="s">
        <v>145</v>
      </c>
      <c r="AK61" s="41">
        <f>'Por município'!D61</f>
        <v>9317</v>
      </c>
      <c r="AL61" s="173">
        <f>'Por município'!E61</f>
        <v>0.52616652271001585</v>
      </c>
      <c r="AM61" s="169">
        <f>'Por município'!F61</f>
        <v>2.630832613550079</v>
      </c>
      <c r="AN61" s="19"/>
      <c r="AO61" s="33" t="s">
        <v>145</v>
      </c>
      <c r="AP61" s="42">
        <f>'Por município'!I61</f>
        <v>3.12651709868295</v>
      </c>
      <c r="AQ61" s="173">
        <f>'Por município'!J61</f>
        <v>-0.38212550188427452</v>
      </c>
      <c r="AR61" s="168">
        <f>'Por município'!K61</f>
        <v>-7.3559159112722847</v>
      </c>
      <c r="AS61" s="19"/>
      <c r="AT61" s="33" t="s">
        <v>145</v>
      </c>
      <c r="AU61" s="14">
        <f>'Por município'!N61</f>
        <v>720</v>
      </c>
      <c r="AV61" s="14">
        <f>'Por município'!O61</f>
        <v>7955</v>
      </c>
      <c r="AW61" s="14">
        <f>'Por município'!P61</f>
        <v>227</v>
      </c>
      <c r="AX61" s="43">
        <f>'Por município'!Q61</f>
        <v>8.129680365296803</v>
      </c>
      <c r="AY61" s="173">
        <f>'Por município'!R61</f>
        <v>1.0024117572200397</v>
      </c>
      <c r="AZ61" s="168">
        <f>'Por município'!S61</f>
        <v>8.0192940577603178</v>
      </c>
      <c r="BA61" s="19"/>
      <c r="BB61" s="33" t="s">
        <v>145</v>
      </c>
      <c r="BC61" s="14">
        <f>'Por município'!V61</f>
        <v>7382</v>
      </c>
      <c r="BD61" s="14">
        <f>'Por município'!W61</f>
        <v>3679</v>
      </c>
      <c r="BE61" s="14">
        <f>'Por município'!X61</f>
        <v>5117</v>
      </c>
      <c r="BF61" s="43">
        <f>'Por município'!Y61</f>
        <v>14.774429223744292</v>
      </c>
      <c r="BG61" s="173">
        <f>'Por município'!Z61</f>
        <v>0.60169223616922374</v>
      </c>
      <c r="BH61" s="168">
        <f>'Por município'!AA61</f>
        <v>3.6101534170153426</v>
      </c>
      <c r="BI61" s="19"/>
      <c r="BJ61" s="33" t="s">
        <v>145</v>
      </c>
      <c r="BK61" s="44">
        <f>'Por município'!AD61</f>
        <v>0</v>
      </c>
      <c r="BL61" s="173">
        <f>'Por município'!AE61</f>
        <v>0</v>
      </c>
      <c r="BM61" s="168">
        <f>'Por município'!AF61</f>
        <v>0</v>
      </c>
      <c r="BN61" s="19"/>
      <c r="BO61" s="33" t="s">
        <v>145</v>
      </c>
      <c r="BP61" s="44">
        <f>'Por município'!AI61</f>
        <v>4</v>
      </c>
      <c r="BQ61" s="173">
        <f>'Por município'!AJ61</f>
        <v>0.39432815665091159</v>
      </c>
      <c r="BR61" s="168">
        <f>'Por município'!AK61</f>
        <v>7.8865631330182318</v>
      </c>
      <c r="BS61" s="19"/>
      <c r="BT61" s="33" t="s">
        <v>145</v>
      </c>
      <c r="BU61" s="44">
        <f>'Por município'!AN61</f>
        <v>26</v>
      </c>
      <c r="BV61" s="173">
        <f>'Por município'!AO61</f>
        <v>0.45548356131509476</v>
      </c>
      <c r="BW61" s="168">
        <f>'Por município'!AP61</f>
        <v>10.47612191024718</v>
      </c>
      <c r="BX61" s="19"/>
      <c r="BY61" s="33" t="s">
        <v>145</v>
      </c>
      <c r="BZ61" s="44">
        <f>'Por município'!AS61</f>
        <v>126</v>
      </c>
      <c r="CA61" s="173">
        <f>'Por município'!AT61</f>
        <v>0.50121243495082146</v>
      </c>
      <c r="CB61" s="168">
        <f>'Por município'!AU61</f>
        <v>12.530310873770537</v>
      </c>
      <c r="CC61" s="19"/>
      <c r="CD61" s="33" t="s">
        <v>145</v>
      </c>
      <c r="CE61" s="44">
        <f>'Por município'!AX61</f>
        <v>26</v>
      </c>
      <c r="CF61" s="173">
        <f>'Por município'!AY61</f>
        <v>0.50098983766662264</v>
      </c>
      <c r="CG61" s="168">
        <f>'Por município'!AZ61</f>
        <v>8.5168272403325851</v>
      </c>
      <c r="CH61" s="19"/>
      <c r="CI61" s="33" t="s">
        <v>145</v>
      </c>
      <c r="CJ61" s="44">
        <f>'Por município'!BC61</f>
        <v>11</v>
      </c>
      <c r="CK61" s="173">
        <f>'Por município'!BD61</f>
        <v>0.88582460011031439</v>
      </c>
      <c r="CL61" s="168">
        <f>'Por município'!BE61</f>
        <v>28.34638720353006</v>
      </c>
      <c r="CM61" s="214"/>
      <c r="CN61" s="215"/>
    </row>
    <row r="62" spans="1:92" x14ac:dyDescent="0.25">
      <c r="A62" s="99">
        <v>59</v>
      </c>
      <c r="B62" s="15" t="s">
        <v>36</v>
      </c>
      <c r="C62" s="16">
        <f>'Por Zona'!C25</f>
        <v>37</v>
      </c>
      <c r="D62" s="52">
        <f>'Por Zona'!D25</f>
        <v>183</v>
      </c>
      <c r="E62" s="52">
        <f>'Por Zona'!E25</f>
        <v>189</v>
      </c>
      <c r="F62" s="52">
        <f>'Por Zona'!F25</f>
        <v>89</v>
      </c>
      <c r="G62" s="52">
        <f>'Por Zona'!G25</f>
        <v>86</v>
      </c>
      <c r="H62" s="52">
        <f>'Por Zona'!H25</f>
        <v>784</v>
      </c>
      <c r="I62" s="52">
        <f>'Por Zona'!I25</f>
        <v>465</v>
      </c>
      <c r="J62" s="163">
        <f>'Por Zona'!J25</f>
        <v>1056</v>
      </c>
      <c r="K62" s="163">
        <f>'Por Zona'!K25</f>
        <v>740</v>
      </c>
      <c r="L62" s="53">
        <f>'Por Zona'!L25</f>
        <v>353</v>
      </c>
      <c r="M62" s="158">
        <f>'Por Zona'!M25</f>
        <v>1.3374216771097187</v>
      </c>
      <c r="N62" s="158">
        <f>'Por Zona'!N25</f>
        <v>18.723903479536062</v>
      </c>
      <c r="O62" s="17" t="s">
        <v>36</v>
      </c>
      <c r="P62" s="52">
        <f>'Por Zona'!P25</f>
        <v>2</v>
      </c>
      <c r="Q62" s="52">
        <f>'Por Zona'!Q25</f>
        <v>5</v>
      </c>
      <c r="R62" s="52">
        <f>'Por Zona'!R25</f>
        <v>0</v>
      </c>
      <c r="S62" s="52">
        <f>'Por Zona'!S25</f>
        <v>0</v>
      </c>
      <c r="T62" s="53">
        <f>'Por Zona'!T25</f>
        <v>7</v>
      </c>
      <c r="U62" s="158">
        <f>'Por Zona'!U25</f>
        <v>0.98518518518518505</v>
      </c>
      <c r="V62" s="158">
        <f>'Por Zona'!V25</f>
        <v>10.837037037037035</v>
      </c>
      <c r="W62" s="17" t="s">
        <v>36</v>
      </c>
      <c r="X62" s="54">
        <f>'Por Zona'!X25</f>
        <v>1</v>
      </c>
      <c r="Y62" s="158">
        <f>'Por Zona'!Y25</f>
        <v>0.3904109589041096</v>
      </c>
      <c r="Z62" s="158">
        <f>'Por Zona'!Z25</f>
        <v>30.06164383561644</v>
      </c>
      <c r="AA62" s="17" t="s">
        <v>36</v>
      </c>
      <c r="AB62" s="54">
        <f>'Por Zona'!AB25</f>
        <v>36</v>
      </c>
      <c r="AC62" s="158">
        <f>'Por Zona'!AC25</f>
        <v>1.425</v>
      </c>
      <c r="AD62" s="158">
        <f>'Por Zona'!AD25</f>
        <v>37.050000000000004</v>
      </c>
      <c r="AE62" s="17" t="s">
        <v>36</v>
      </c>
      <c r="AF62" s="54">
        <f>'Por Zona'!AF25</f>
        <v>15</v>
      </c>
      <c r="AG62" s="158">
        <f>'Por Zona'!AG25</f>
        <v>0.43225480283114254</v>
      </c>
      <c r="AH62" s="158">
        <f>'Por Zona'!AH25</f>
        <v>10.37411526794742</v>
      </c>
      <c r="AI62" s="17" t="s">
        <v>36</v>
      </c>
      <c r="AJ62" s="33" t="s">
        <v>146</v>
      </c>
      <c r="AK62" s="41">
        <f>'Por município'!D62</f>
        <v>110888</v>
      </c>
      <c r="AL62" s="173">
        <f>'Por município'!E62</f>
        <v>6.262268259125066</v>
      </c>
      <c r="AM62" s="169">
        <f>'Por município'!F62</f>
        <v>31.311341295625329</v>
      </c>
      <c r="AN62" s="17" t="s">
        <v>36</v>
      </c>
      <c r="AO62" s="33" t="s">
        <v>146</v>
      </c>
      <c r="AP62" s="42">
        <f>'Por município'!I62</f>
        <v>36.584754702608706</v>
      </c>
      <c r="AQ62" s="173">
        <f>'Por município'!J62</f>
        <v>-4.4714189338470298</v>
      </c>
      <c r="AR62" s="168">
        <f>'Por município'!K62</f>
        <v>-86.074814476555318</v>
      </c>
      <c r="AS62" s="17" t="s">
        <v>36</v>
      </c>
      <c r="AT62" s="33" t="s">
        <v>146</v>
      </c>
      <c r="AU62" s="14">
        <f>'Por município'!N62</f>
        <v>30408</v>
      </c>
      <c r="AV62" s="14">
        <f>'Por município'!O62</f>
        <v>11265</v>
      </c>
      <c r="AW62" s="14">
        <f>'Por município'!P62</f>
        <v>4804</v>
      </c>
      <c r="AX62" s="43">
        <f>'Por município'!Q62</f>
        <v>42.44474885844749</v>
      </c>
      <c r="AY62" s="173">
        <f>'Por município'!R62</f>
        <v>5.2335532734571766</v>
      </c>
      <c r="AZ62" s="168">
        <f>'Por município'!S62</f>
        <v>41.868426187657413</v>
      </c>
      <c r="BA62" s="17" t="s">
        <v>36</v>
      </c>
      <c r="BB62" s="33" t="s">
        <v>146</v>
      </c>
      <c r="BC62" s="14">
        <f>'Por município'!V62</f>
        <v>72400</v>
      </c>
      <c r="BD62" s="14">
        <f>'Por município'!W62</f>
        <v>5766</v>
      </c>
      <c r="BE62" s="14">
        <f>'Por município'!X62</f>
        <v>51952</v>
      </c>
      <c r="BF62" s="43">
        <f>'Por município'!Y62</f>
        <v>118.82922374429222</v>
      </c>
      <c r="BG62" s="173">
        <f>'Por município'!Z62</f>
        <v>4.8393491399349156</v>
      </c>
      <c r="BH62" s="168">
        <f>'Por município'!AA62</f>
        <v>29.036094839609493</v>
      </c>
      <c r="BI62" s="17" t="s">
        <v>36</v>
      </c>
      <c r="BJ62" s="33" t="s">
        <v>146</v>
      </c>
      <c r="BK62" s="44">
        <f>'Por município'!AD62</f>
        <v>0</v>
      </c>
      <c r="BL62" s="173">
        <f>'Por município'!AE62</f>
        <v>0</v>
      </c>
      <c r="BM62" s="168">
        <f>'Por município'!AF62</f>
        <v>0</v>
      </c>
      <c r="BN62" s="17" t="s">
        <v>36</v>
      </c>
      <c r="BO62" s="33" t="s">
        <v>146</v>
      </c>
      <c r="BP62" s="44">
        <f>'Por município'!AI62</f>
        <v>36</v>
      </c>
      <c r="BQ62" s="173">
        <f>'Por município'!AJ62</f>
        <v>3.5489534098582038</v>
      </c>
      <c r="BR62" s="168">
        <f>'Por município'!AK62</f>
        <v>70.979068197164082</v>
      </c>
      <c r="BS62" s="17" t="s">
        <v>36</v>
      </c>
      <c r="BT62" s="33" t="s">
        <v>146</v>
      </c>
      <c r="BU62" s="44">
        <f>'Por município'!AN62</f>
        <v>290</v>
      </c>
      <c r="BV62" s="173">
        <f>'Por município'!AO62</f>
        <v>5.080393568514519</v>
      </c>
      <c r="BW62" s="168">
        <f>'Por município'!AP62</f>
        <v>116.84905207583394</v>
      </c>
      <c r="BX62" s="17" t="s">
        <v>36</v>
      </c>
      <c r="BY62" s="33" t="s">
        <v>146</v>
      </c>
      <c r="BZ62" s="44">
        <f>'Por município'!AS62</f>
        <v>1257</v>
      </c>
      <c r="CA62" s="173">
        <f>'Por município'!AT62</f>
        <v>5.0001907201046238</v>
      </c>
      <c r="CB62" s="168">
        <f>'Por município'!AU62</f>
        <v>125.00476800261559</v>
      </c>
      <c r="CC62" s="17" t="s">
        <v>36</v>
      </c>
      <c r="CD62" s="33" t="s">
        <v>146</v>
      </c>
      <c r="CE62" s="44">
        <f>'Por município'!AX62</f>
        <v>302</v>
      </c>
      <c r="CF62" s="173">
        <f>'Por município'!AY62</f>
        <v>5.8191896528969247</v>
      </c>
      <c r="CG62" s="168">
        <f>'Por município'!AZ62</f>
        <v>98.926224099247719</v>
      </c>
      <c r="CH62" s="17" t="s">
        <v>36</v>
      </c>
      <c r="CI62" s="33" t="s">
        <v>146</v>
      </c>
      <c r="CJ62" s="44">
        <f>'Por município'!BC62</f>
        <v>17</v>
      </c>
      <c r="CK62" s="173">
        <f>'Por município'!BD62</f>
        <v>1.3690016547159405</v>
      </c>
      <c r="CL62" s="168">
        <f>'Por município'!BE62</f>
        <v>43.808052950910096</v>
      </c>
      <c r="CM62" s="212">
        <f>M62+U62+Y62+AC62+AG62+AL62+AQ62+AY62+BG62+BL62+BQ62+BV62+CA62+CF62+CK62</f>
        <v>37.251753368790496</v>
      </c>
      <c r="CN62" s="213">
        <f>N62+V62+Z62+AD62+AH62+AM62+AR62+AZ62+BH62+BM62+BR62+BW62+CB62+CG62+CL62</f>
        <v>578.75491279224536</v>
      </c>
    </row>
    <row r="63" spans="1:92" x14ac:dyDescent="0.25">
      <c r="A63" s="99">
        <v>60</v>
      </c>
      <c r="B63" s="25" t="s">
        <v>37</v>
      </c>
      <c r="C63" s="16">
        <f>'Por Zona'!C26</f>
        <v>109</v>
      </c>
      <c r="D63" s="52">
        <f>'Por Zona'!D26</f>
        <v>55</v>
      </c>
      <c r="E63" s="52">
        <f>'Por Zona'!E26</f>
        <v>46</v>
      </c>
      <c r="F63" s="52">
        <f>'Por Zona'!F26</f>
        <v>58</v>
      </c>
      <c r="G63" s="52">
        <f>'Por Zona'!G26</f>
        <v>53</v>
      </c>
      <c r="H63" s="52">
        <f>'Por Zona'!H26</f>
        <v>766</v>
      </c>
      <c r="I63" s="52">
        <f>'Por Zona'!I26</f>
        <v>405</v>
      </c>
      <c r="J63" s="163">
        <f>'Por Zona'!J26</f>
        <v>879</v>
      </c>
      <c r="K63" s="163">
        <f>'Por Zona'!K26</f>
        <v>504</v>
      </c>
      <c r="L63" s="53">
        <f>'Por Zona'!L26</f>
        <v>484</v>
      </c>
      <c r="M63" s="158">
        <f>'Por Zona'!M26</f>
        <v>1.1132515664578055</v>
      </c>
      <c r="N63" s="158">
        <f>'Por Zona'!N26</f>
        <v>15.585521930409278</v>
      </c>
      <c r="O63" s="19" t="s">
        <v>37</v>
      </c>
      <c r="P63" s="52">
        <f>'Por Zona'!P26</f>
        <v>2</v>
      </c>
      <c r="Q63" s="52">
        <f>'Por Zona'!Q26</f>
        <v>4</v>
      </c>
      <c r="R63" s="52">
        <f>'Por Zona'!R26</f>
        <v>2</v>
      </c>
      <c r="S63" s="52">
        <f>'Por Zona'!S26</f>
        <v>0</v>
      </c>
      <c r="T63" s="53">
        <f>'Por Zona'!T26</f>
        <v>8</v>
      </c>
      <c r="U63" s="158">
        <f>'Por Zona'!U26</f>
        <v>1.125925925925926</v>
      </c>
      <c r="V63" s="158">
        <f>'Por Zona'!V26</f>
        <v>12.385185185185186</v>
      </c>
      <c r="W63" s="19" t="s">
        <v>37</v>
      </c>
      <c r="X63" s="54">
        <f>'Por Zona'!X26</f>
        <v>4</v>
      </c>
      <c r="Y63" s="158">
        <f>'Por Zona'!Y26</f>
        <v>1.5616438356164384</v>
      </c>
      <c r="Z63" s="158">
        <f>'Por Zona'!Z26</f>
        <v>120.24657534246576</v>
      </c>
      <c r="AA63" s="19" t="s">
        <v>37</v>
      </c>
      <c r="AB63" s="54">
        <f>'Por Zona'!AB26</f>
        <v>23</v>
      </c>
      <c r="AC63" s="158">
        <f>'Por Zona'!AC26</f>
        <v>0.91041666666666665</v>
      </c>
      <c r="AD63" s="158">
        <f>'Por Zona'!AD26</f>
        <v>23.670833333333334</v>
      </c>
      <c r="AE63" s="19" t="s">
        <v>37</v>
      </c>
      <c r="AF63" s="54">
        <f>'Por Zona'!AF26</f>
        <v>58</v>
      </c>
      <c r="AG63" s="158">
        <f>'Por Zona'!AG26</f>
        <v>1.6713852376137512</v>
      </c>
      <c r="AH63" s="158">
        <f>'Por Zona'!AH26</f>
        <v>40.113245702730026</v>
      </c>
      <c r="AI63" s="19" t="s">
        <v>37</v>
      </c>
      <c r="AJ63" s="33" t="s">
        <v>147</v>
      </c>
      <c r="AK63" s="41">
        <f>'Por município'!D63</f>
        <v>24738</v>
      </c>
      <c r="AL63" s="173">
        <f>'Por município'!E63</f>
        <v>1.3970492045508611</v>
      </c>
      <c r="AM63" s="169">
        <f>'Por município'!F63</f>
        <v>6.9852460227543052</v>
      </c>
      <c r="AN63" s="19" t="s">
        <v>37</v>
      </c>
      <c r="AO63" s="33" t="s">
        <v>147</v>
      </c>
      <c r="AP63" s="42">
        <f>'Por município'!I63</f>
        <v>10.812344497638405</v>
      </c>
      <c r="AQ63" s="173">
        <f>'Por município'!J63</f>
        <v>-1.3214936740458649</v>
      </c>
      <c r="AR63" s="168">
        <f>'Por município'!K63</f>
        <v>-25.4387532253829</v>
      </c>
      <c r="AS63" s="19" t="s">
        <v>37</v>
      </c>
      <c r="AT63" s="33" t="s">
        <v>147</v>
      </c>
      <c r="AU63" s="14">
        <f>'Por município'!N63</f>
        <v>2420</v>
      </c>
      <c r="AV63" s="14">
        <f>'Por município'!O63</f>
        <v>20064</v>
      </c>
      <c r="AW63" s="14">
        <f>'Por município'!P63</f>
        <v>591</v>
      </c>
      <c r="AX63" s="43">
        <f>'Por município'!Q63</f>
        <v>21.073059360730593</v>
      </c>
      <c r="AY63" s="173">
        <f>'Por município'!R63</f>
        <v>2.5983656816279952</v>
      </c>
      <c r="AZ63" s="168">
        <f>'Por município'!S63</f>
        <v>20.786925453023962</v>
      </c>
      <c r="BA63" s="19" t="s">
        <v>37</v>
      </c>
      <c r="BB63" s="33" t="s">
        <v>147</v>
      </c>
      <c r="BC63" s="14">
        <f>'Por município'!V63</f>
        <v>17396</v>
      </c>
      <c r="BD63" s="14">
        <f>'Por município'!W63</f>
        <v>7690</v>
      </c>
      <c r="BE63" s="14">
        <f>'Por município'!X63</f>
        <v>14732</v>
      </c>
      <c r="BF63" s="43">
        <f>'Por município'!Y63</f>
        <v>36.3634703196347</v>
      </c>
      <c r="BG63" s="173">
        <f>'Por município'!Z63</f>
        <v>1.4809112040911208</v>
      </c>
      <c r="BH63" s="168">
        <f>'Por município'!AA63</f>
        <v>8.8854672245467246</v>
      </c>
      <c r="BI63" s="19" t="s">
        <v>37</v>
      </c>
      <c r="BJ63" s="33" t="s">
        <v>147</v>
      </c>
      <c r="BK63" s="44">
        <f>'Por município'!AD63</f>
        <v>0</v>
      </c>
      <c r="BL63" s="173">
        <f>'Por município'!AE63</f>
        <v>0</v>
      </c>
      <c r="BM63" s="168">
        <f>'Por município'!AF63</f>
        <v>0</v>
      </c>
      <c r="BN63" s="19" t="s">
        <v>37</v>
      </c>
      <c r="BO63" s="33" t="s">
        <v>147</v>
      </c>
      <c r="BP63" s="44">
        <f>'Por município'!AI63</f>
        <v>14</v>
      </c>
      <c r="BQ63" s="173">
        <f>'Por município'!AJ63</f>
        <v>1.3801485482781906</v>
      </c>
      <c r="BR63" s="168">
        <f>'Por município'!AK63</f>
        <v>27.602970965563813</v>
      </c>
      <c r="BS63" s="19" t="s">
        <v>37</v>
      </c>
      <c r="BT63" s="33" t="s">
        <v>147</v>
      </c>
      <c r="BU63" s="44">
        <f>'Por município'!AN63</f>
        <v>88</v>
      </c>
      <c r="BV63" s="173">
        <f>'Por município'!AO63</f>
        <v>1.5416366690664747</v>
      </c>
      <c r="BW63" s="168">
        <f>'Por município'!AP63</f>
        <v>35.457643388528915</v>
      </c>
      <c r="BX63" s="19" t="s">
        <v>37</v>
      </c>
      <c r="BY63" s="33" t="s">
        <v>147</v>
      </c>
      <c r="BZ63" s="44">
        <f>'Por município'!AS63</f>
        <v>394</v>
      </c>
      <c r="CA63" s="173">
        <f>'Por município'!AT63</f>
        <v>1.567283328338283</v>
      </c>
      <c r="CB63" s="168">
        <f>'Por município'!AU63</f>
        <v>39.182083208457072</v>
      </c>
      <c r="CC63" s="19" t="s">
        <v>37</v>
      </c>
      <c r="CD63" s="33" t="s">
        <v>147</v>
      </c>
      <c r="CE63" s="44">
        <f>'Por município'!AX63</f>
        <v>77</v>
      </c>
      <c r="CF63" s="173">
        <f>'Por município'!AY63</f>
        <v>1.4837006730896134</v>
      </c>
      <c r="CG63" s="168">
        <f>'Por município'!AZ63</f>
        <v>25.222911442523429</v>
      </c>
      <c r="CH63" s="19" t="s">
        <v>37</v>
      </c>
      <c r="CI63" s="33" t="s">
        <v>147</v>
      </c>
      <c r="CJ63" s="44">
        <f>'Por município'!BC63</f>
        <v>15</v>
      </c>
      <c r="CK63" s="173">
        <f>'Por município'!BD63</f>
        <v>1.2079426365140651</v>
      </c>
      <c r="CL63" s="168">
        <f>'Por município'!BE63</f>
        <v>38.654164368450083</v>
      </c>
      <c r="CM63" s="212">
        <f>M63+U63+Y63+AC63+AG63+AL63+AQ63+AY63+BG63+BL63+BQ63+BV63+CA63+CF63+CK63+AL64+AQ64+AY64+BG64+BL64+BQ64+BV64+CA64+CF64+CK64+AL65+AQ65+AY65+BG65+BL65+BQ65+BV65+CA65+CF65+CK65+AL66+AQ66+AY66+BG66+BL66+BQ66+BV66+CA66+CF66+CK66</f>
        <v>29.879507420773177</v>
      </c>
      <c r="CN63" s="213">
        <f>N63+V63+Z63+AD63+AH63+AM63+AR63+AZ63+BH63+BM63+BR63+BW63+CB63+CG63+CL63+AM64+AR64+AZ64+BH64+BM64+BR64+BW64+CB64+CG64+CL64+AM65+AR65+AZ65+BH65+BM65+BR65+BW65+CB65+CG65+CL65+AM66+AR66+AZ66+BH66+BM66+BR66+BW66+CB66+CG66+CL66</f>
        <v>658.18110989805155</v>
      </c>
    </row>
    <row r="64" spans="1:92" x14ac:dyDescent="0.25">
      <c r="A64" s="99">
        <v>61</v>
      </c>
      <c r="B64" s="19"/>
      <c r="C64" s="16"/>
      <c r="D64" s="20"/>
      <c r="E64" s="20"/>
      <c r="F64" s="20"/>
      <c r="G64" s="20"/>
      <c r="H64" s="20"/>
      <c r="I64" s="20"/>
      <c r="J64" s="164"/>
      <c r="K64" s="164"/>
      <c r="L64" s="50"/>
      <c r="M64" s="158"/>
      <c r="N64" s="158"/>
      <c r="O64" s="19"/>
      <c r="P64" s="20"/>
      <c r="Q64" s="20"/>
      <c r="R64" s="20"/>
      <c r="S64" s="20"/>
      <c r="T64" s="50"/>
      <c r="U64" s="158"/>
      <c r="V64" s="158"/>
      <c r="W64" s="19"/>
      <c r="X64" s="51"/>
      <c r="Y64" s="158"/>
      <c r="Z64" s="158"/>
      <c r="AA64" s="19"/>
      <c r="AB64" s="51"/>
      <c r="AC64" s="158"/>
      <c r="AD64" s="158"/>
      <c r="AE64" s="19"/>
      <c r="AF64" s="51"/>
      <c r="AG64" s="158"/>
      <c r="AH64" s="158"/>
      <c r="AI64" s="19"/>
      <c r="AJ64" s="33" t="s">
        <v>148</v>
      </c>
      <c r="AK64" s="41">
        <f>'Por município'!D64</f>
        <v>4403</v>
      </c>
      <c r="AL64" s="173">
        <f>'Por município'!E64</f>
        <v>0.24865420194184823</v>
      </c>
      <c r="AM64" s="169">
        <f>'Por município'!F64</f>
        <v>1.2432710097092412</v>
      </c>
      <c r="AN64" s="19"/>
      <c r="AO64" s="33" t="s">
        <v>148</v>
      </c>
      <c r="AP64" s="42">
        <f>'Por município'!I64</f>
        <v>0.81984829707725415</v>
      </c>
      <c r="AQ64" s="173">
        <f>'Por município'!J64</f>
        <v>-0.10020253595337293</v>
      </c>
      <c r="AR64" s="168">
        <f>'Por município'!K64</f>
        <v>-1.9288988171024288</v>
      </c>
      <c r="AS64" s="19"/>
      <c r="AT64" s="33" t="s">
        <v>148</v>
      </c>
      <c r="AU64" s="14">
        <f>'Por município'!N64</f>
        <v>227</v>
      </c>
      <c r="AV64" s="14">
        <f>'Por município'!O64</f>
        <v>3459</v>
      </c>
      <c r="AW64" s="14">
        <f>'Por município'!P64</f>
        <v>63</v>
      </c>
      <c r="AX64" s="43">
        <f>'Por município'!Q64</f>
        <v>3.4237442922374428</v>
      </c>
      <c r="AY64" s="173">
        <f>'Por município'!R64</f>
        <v>0.42215700716894278</v>
      </c>
      <c r="AZ64" s="168">
        <f>'Por município'!S64</f>
        <v>3.3772560573515422</v>
      </c>
      <c r="BA64" s="19"/>
      <c r="BB64" s="33" t="s">
        <v>148</v>
      </c>
      <c r="BC64" s="14">
        <f>'Por município'!V64</f>
        <v>3550</v>
      </c>
      <c r="BD64" s="14">
        <f>'Por município'!W64</f>
        <v>1388</v>
      </c>
      <c r="BE64" s="14">
        <f>'Por município'!X64</f>
        <v>4455</v>
      </c>
      <c r="BF64" s="43">
        <f>'Por município'!Y64</f>
        <v>8.5780821917808225</v>
      </c>
      <c r="BG64" s="173">
        <f>'Por município'!Z64</f>
        <v>0.34934449093444925</v>
      </c>
      <c r="BH64" s="168">
        <f>'Por município'!AA64</f>
        <v>2.0960669456066956</v>
      </c>
      <c r="BI64" s="19"/>
      <c r="BJ64" s="33" t="s">
        <v>148</v>
      </c>
      <c r="BK64" s="44">
        <f>'Por município'!AD64</f>
        <v>0</v>
      </c>
      <c r="BL64" s="173">
        <f>'Por município'!AE64</f>
        <v>0</v>
      </c>
      <c r="BM64" s="168">
        <f>'Por município'!AF64</f>
        <v>0</v>
      </c>
      <c r="BN64" s="19"/>
      <c r="BO64" s="33" t="s">
        <v>148</v>
      </c>
      <c r="BP64" s="44">
        <f>'Por município'!AI64</f>
        <v>2</v>
      </c>
      <c r="BQ64" s="173">
        <f>'Por município'!AJ64</f>
        <v>0.19716407832545579</v>
      </c>
      <c r="BR64" s="168">
        <f>'Por município'!AK64</f>
        <v>3.9432815665091159</v>
      </c>
      <c r="BS64" s="19"/>
      <c r="BT64" s="33" t="s">
        <v>148</v>
      </c>
      <c r="BU64" s="44">
        <f>'Por município'!AN64</f>
        <v>17</v>
      </c>
      <c r="BV64" s="173">
        <f>'Por município'!AO64</f>
        <v>0.29781617470602351</v>
      </c>
      <c r="BW64" s="168">
        <f>'Por município'!AP64</f>
        <v>6.8497720182385411</v>
      </c>
      <c r="BX64" s="19"/>
      <c r="BY64" s="33" t="s">
        <v>148</v>
      </c>
      <c r="BZ64" s="44">
        <f>'Por município'!AS64</f>
        <v>71</v>
      </c>
      <c r="CA64" s="173">
        <f>'Por município'!AT64</f>
        <v>0.28242922921832003</v>
      </c>
      <c r="CB64" s="168">
        <f>'Por município'!AU64</f>
        <v>7.0607307304580011</v>
      </c>
      <c r="CC64" s="19"/>
      <c r="CD64" s="33" t="s">
        <v>148</v>
      </c>
      <c r="CE64" s="44">
        <f>'Por município'!AX64</f>
        <v>14</v>
      </c>
      <c r="CF64" s="173">
        <f>'Por município'!AY64</f>
        <v>0.26976375874356606</v>
      </c>
      <c r="CG64" s="168">
        <f>'Por município'!AZ64</f>
        <v>4.5859838986406229</v>
      </c>
      <c r="CH64" s="19"/>
      <c r="CI64" s="33" t="s">
        <v>148</v>
      </c>
      <c r="CJ64" s="44">
        <f>'Por município'!BC64</f>
        <v>11</v>
      </c>
      <c r="CK64" s="173">
        <f>'Por município'!BD64</f>
        <v>0.88582460011031439</v>
      </c>
      <c r="CL64" s="168">
        <f>'Por município'!BE64</f>
        <v>28.34638720353006</v>
      </c>
      <c r="CM64" s="214"/>
      <c r="CN64" s="215"/>
    </row>
    <row r="65" spans="1:92" x14ac:dyDescent="0.25">
      <c r="A65" s="99">
        <v>62</v>
      </c>
      <c r="B65" s="19"/>
      <c r="C65" s="16"/>
      <c r="D65" s="20"/>
      <c r="E65" s="20"/>
      <c r="F65" s="20"/>
      <c r="G65" s="20"/>
      <c r="H65" s="20"/>
      <c r="I65" s="20"/>
      <c r="J65" s="164"/>
      <c r="K65" s="164"/>
      <c r="L65" s="50"/>
      <c r="M65" s="158"/>
      <c r="N65" s="158"/>
      <c r="O65" s="19"/>
      <c r="P65" s="20"/>
      <c r="Q65" s="20"/>
      <c r="R65" s="20"/>
      <c r="S65" s="20"/>
      <c r="T65" s="50"/>
      <c r="U65" s="158"/>
      <c r="V65" s="158"/>
      <c r="W65" s="19"/>
      <c r="X65" s="51"/>
      <c r="Y65" s="158"/>
      <c r="Z65" s="158"/>
      <c r="AA65" s="19"/>
      <c r="AB65" s="51"/>
      <c r="AC65" s="158"/>
      <c r="AD65" s="158"/>
      <c r="AE65" s="19"/>
      <c r="AF65" s="51"/>
      <c r="AG65" s="158"/>
      <c r="AH65" s="158"/>
      <c r="AI65" s="19"/>
      <c r="AJ65" s="33" t="s">
        <v>149</v>
      </c>
      <c r="AK65" s="41">
        <f>'Por município'!D65</f>
        <v>10219</v>
      </c>
      <c r="AL65" s="173">
        <f>'Por município'!E65</f>
        <v>0.5771059027126384</v>
      </c>
      <c r="AM65" s="169">
        <f>'Por município'!F65</f>
        <v>2.885529513563192</v>
      </c>
      <c r="AN65" s="19"/>
      <c r="AO65" s="33" t="s">
        <v>149</v>
      </c>
      <c r="AP65" s="42">
        <f>'Por município'!I65</f>
        <v>2.1553479960605393</v>
      </c>
      <c r="AQ65" s="173">
        <f>'Por município'!J65</f>
        <v>-0.26342841210650897</v>
      </c>
      <c r="AR65" s="168">
        <f>'Por município'!K65</f>
        <v>-5.0709969330502975</v>
      </c>
      <c r="AS65" s="19"/>
      <c r="AT65" s="33" t="s">
        <v>149</v>
      </c>
      <c r="AU65" s="14">
        <f>'Por município'!N65</f>
        <v>732</v>
      </c>
      <c r="AV65" s="14">
        <f>'Por município'!O65</f>
        <v>653</v>
      </c>
      <c r="AW65" s="14">
        <f>'Por município'!P65</f>
        <v>238</v>
      </c>
      <c r="AX65" s="43">
        <f>'Por município'!Q65</f>
        <v>1.4821917808219178</v>
      </c>
      <c r="AY65" s="173">
        <f>'Por município'!R65</f>
        <v>0.18275828824625079</v>
      </c>
      <c r="AZ65" s="168">
        <f>'Por município'!S65</f>
        <v>1.4620663059700063</v>
      </c>
      <c r="BA65" s="19"/>
      <c r="BB65" s="33" t="s">
        <v>149</v>
      </c>
      <c r="BC65" s="14">
        <f>'Por município'!V65</f>
        <v>7061</v>
      </c>
      <c r="BD65" s="14">
        <f>'Por município'!W65</f>
        <v>613</v>
      </c>
      <c r="BE65" s="14">
        <f>'Por município'!X65</f>
        <v>8922</v>
      </c>
      <c r="BF65" s="43">
        <f>'Por município'!Y65</f>
        <v>15.156164383561645</v>
      </c>
      <c r="BG65" s="173">
        <f>'Por município'!Z65</f>
        <v>0.61723849372384965</v>
      </c>
      <c r="BH65" s="168">
        <f>'Por município'!AA65</f>
        <v>3.7034309623430977</v>
      </c>
      <c r="BI65" s="19"/>
      <c r="BJ65" s="33" t="s">
        <v>149</v>
      </c>
      <c r="BK65" s="44">
        <f>'Por município'!AD65</f>
        <v>3</v>
      </c>
      <c r="BL65" s="173">
        <f>'Por município'!AE65</f>
        <v>2.8815789473684208</v>
      </c>
      <c r="BM65" s="168">
        <f>'Por município'!AF65</f>
        <v>83.565789473684205</v>
      </c>
      <c r="BN65" s="19"/>
      <c r="BO65" s="33" t="s">
        <v>149</v>
      </c>
      <c r="BP65" s="44">
        <f>'Por município'!AI65</f>
        <v>5</v>
      </c>
      <c r="BQ65" s="173">
        <f>'Por município'!AJ65</f>
        <v>0.49291019581363943</v>
      </c>
      <c r="BR65" s="168">
        <f>'Por município'!AK65</f>
        <v>9.8582039162727888</v>
      </c>
      <c r="BS65" s="19"/>
      <c r="BT65" s="33" t="s">
        <v>149</v>
      </c>
      <c r="BU65" s="44">
        <f>'Por município'!AN65</f>
        <v>37</v>
      </c>
      <c r="BV65" s="173">
        <f>'Por município'!AO65</f>
        <v>0.64818814494840415</v>
      </c>
      <c r="BW65" s="168">
        <f>'Por município'!AP65</f>
        <v>14.908327333813295</v>
      </c>
      <c r="BX65" s="19"/>
      <c r="BY65" s="33" t="s">
        <v>149</v>
      </c>
      <c r="BZ65" s="44">
        <f>'Por município'!AS65</f>
        <v>156</v>
      </c>
      <c r="CA65" s="173">
        <f>'Por município'!AT65</f>
        <v>0.6205487289867313</v>
      </c>
      <c r="CB65" s="168">
        <f>'Por município'!AU65</f>
        <v>15.513718224668283</v>
      </c>
      <c r="CC65" s="19"/>
      <c r="CD65" s="33" t="s">
        <v>149</v>
      </c>
      <c r="CE65" s="44">
        <f>'Por município'!AX65</f>
        <v>31</v>
      </c>
      <c r="CF65" s="173">
        <f>'Por município'!AY65</f>
        <v>0.59733403721789624</v>
      </c>
      <c r="CG65" s="168">
        <f>'Por município'!AZ65</f>
        <v>10.154678632704236</v>
      </c>
      <c r="CH65" s="19"/>
      <c r="CI65" s="33" t="s">
        <v>149</v>
      </c>
      <c r="CJ65" s="44">
        <f>'Por município'!BC65</f>
        <v>11</v>
      </c>
      <c r="CK65" s="173">
        <f>'Por município'!BD65</f>
        <v>0.88582460011031439</v>
      </c>
      <c r="CL65" s="168">
        <f>'Por município'!BE65</f>
        <v>28.34638720353006</v>
      </c>
      <c r="CM65" s="214"/>
      <c r="CN65" s="215"/>
    </row>
    <row r="66" spans="1:92" x14ac:dyDescent="0.25">
      <c r="A66" s="99">
        <v>63</v>
      </c>
      <c r="B66" s="19"/>
      <c r="C66" s="16"/>
      <c r="D66" s="20"/>
      <c r="E66" s="20"/>
      <c r="F66" s="20"/>
      <c r="G66" s="20"/>
      <c r="H66" s="20"/>
      <c r="I66" s="20"/>
      <c r="J66" s="164"/>
      <c r="K66" s="164"/>
      <c r="L66" s="50"/>
      <c r="M66" s="158"/>
      <c r="N66" s="158"/>
      <c r="O66" s="19"/>
      <c r="P66" s="20"/>
      <c r="Q66" s="20"/>
      <c r="R66" s="20"/>
      <c r="S66" s="20"/>
      <c r="T66" s="50"/>
      <c r="U66" s="158"/>
      <c r="V66" s="158"/>
      <c r="W66" s="19"/>
      <c r="X66" s="51"/>
      <c r="Y66" s="158"/>
      <c r="Z66" s="158"/>
      <c r="AA66" s="19"/>
      <c r="AB66" s="51"/>
      <c r="AC66" s="158"/>
      <c r="AD66" s="158"/>
      <c r="AE66" s="19"/>
      <c r="AF66" s="51"/>
      <c r="AG66" s="158"/>
      <c r="AH66" s="158"/>
      <c r="AI66" s="19"/>
      <c r="AJ66" s="33" t="s">
        <v>150</v>
      </c>
      <c r="AK66" s="41">
        <f>'Por município'!D66</f>
        <v>3292</v>
      </c>
      <c r="AL66" s="173">
        <f>'Por município'!E66</f>
        <v>0.18591179486544729</v>
      </c>
      <c r="AM66" s="169">
        <f>'Por município'!F66</f>
        <v>0.92955897432723644</v>
      </c>
      <c r="AN66" s="19"/>
      <c r="AO66" s="33" t="s">
        <v>150</v>
      </c>
      <c r="AP66" s="42">
        <f>'Por município'!I66</f>
        <v>1.5663384355644749</v>
      </c>
      <c r="AQ66" s="173">
        <f>'Por município'!J66</f>
        <v>-0.19143917717988471</v>
      </c>
      <c r="AR66" s="168">
        <f>'Por município'!K66</f>
        <v>-3.6852041607127806</v>
      </c>
      <c r="AS66" s="19"/>
      <c r="AT66" s="33" t="s">
        <v>150</v>
      </c>
      <c r="AU66" s="14">
        <f>'Por município'!N66</f>
        <v>141</v>
      </c>
      <c r="AV66" s="14">
        <f>'Por município'!O66</f>
        <v>210</v>
      </c>
      <c r="AW66" s="14">
        <f>'Por município'!P66</f>
        <v>190</v>
      </c>
      <c r="AX66" s="43">
        <f>'Por município'!Q66</f>
        <v>0.49406392694063922</v>
      </c>
      <c r="AY66" s="173">
        <f>'Por município'!R66</f>
        <v>6.0919429415416913E-2</v>
      </c>
      <c r="AZ66" s="168">
        <f>'Por município'!S66</f>
        <v>0.48735543532333531</v>
      </c>
      <c r="BA66" s="19"/>
      <c r="BB66" s="33" t="s">
        <v>150</v>
      </c>
      <c r="BC66" s="14">
        <f>'Por município'!V66</f>
        <v>1895</v>
      </c>
      <c r="BD66" s="14">
        <f>'Por município'!W66</f>
        <v>201</v>
      </c>
      <c r="BE66" s="14">
        <f>'Por município'!X66</f>
        <v>1586</v>
      </c>
      <c r="BF66" s="43">
        <f>'Por município'!Y66</f>
        <v>3.3625570776255707</v>
      </c>
      <c r="BG66" s="173">
        <f>'Por município'!Z66</f>
        <v>0.13694095769409581</v>
      </c>
      <c r="BH66" s="168">
        <f>'Por município'!AA66</f>
        <v>0.82164574616457486</v>
      </c>
      <c r="BI66" s="19"/>
      <c r="BJ66" s="33" t="s">
        <v>150</v>
      </c>
      <c r="BK66" s="44">
        <f>'Por município'!AD66</f>
        <v>0</v>
      </c>
      <c r="BL66" s="173">
        <f>'Por município'!AE66</f>
        <v>0</v>
      </c>
      <c r="BM66" s="168">
        <f>'Por município'!AF66</f>
        <v>0</v>
      </c>
      <c r="BN66" s="19"/>
      <c r="BO66" s="33" t="s">
        <v>150</v>
      </c>
      <c r="BP66" s="44">
        <f>'Por município'!AI66</f>
        <v>3</v>
      </c>
      <c r="BQ66" s="173">
        <f>'Por município'!AJ66</f>
        <v>0.29574611748818369</v>
      </c>
      <c r="BR66" s="168">
        <f>'Por município'!AK66</f>
        <v>5.9149223497636738</v>
      </c>
      <c r="BS66" s="19"/>
      <c r="BT66" s="33" t="s">
        <v>150</v>
      </c>
      <c r="BU66" s="44">
        <f>'Por município'!AN66</f>
        <v>11</v>
      </c>
      <c r="BV66" s="173">
        <f>'Por município'!AO66</f>
        <v>0.19270458363330933</v>
      </c>
      <c r="BW66" s="168">
        <f>'Por município'!AP66</f>
        <v>4.4322054235661144</v>
      </c>
      <c r="BX66" s="19"/>
      <c r="BY66" s="33" t="s">
        <v>150</v>
      </c>
      <c r="BZ66" s="44">
        <f>'Por município'!AS66</f>
        <v>68</v>
      </c>
      <c r="CA66" s="173">
        <f>'Por município'!AT66</f>
        <v>0.27049559981472904</v>
      </c>
      <c r="CB66" s="168">
        <f>'Por município'!AU66</f>
        <v>6.7623899953682258</v>
      </c>
      <c r="CC66" s="19"/>
      <c r="CD66" s="33" t="s">
        <v>150</v>
      </c>
      <c r="CE66" s="44">
        <f>'Por município'!AX66</f>
        <v>12</v>
      </c>
      <c r="CF66" s="173">
        <f>'Por município'!AY66</f>
        <v>0.2312260789230566</v>
      </c>
      <c r="CG66" s="168">
        <f>'Por município'!AZ66</f>
        <v>3.9308433416919621</v>
      </c>
      <c r="CH66" s="19"/>
      <c r="CI66" s="33" t="s">
        <v>150</v>
      </c>
      <c r="CJ66" s="44">
        <f>'Por município'!BC66</f>
        <v>11</v>
      </c>
      <c r="CK66" s="173">
        <f>'Por município'!BD66</f>
        <v>0.88582460011031439</v>
      </c>
      <c r="CL66" s="168">
        <f>'Por município'!BE66</f>
        <v>28.34638720353006</v>
      </c>
      <c r="CM66" s="214"/>
      <c r="CN66" s="215"/>
    </row>
    <row r="67" spans="1:92" x14ac:dyDescent="0.25">
      <c r="A67" s="99">
        <v>64</v>
      </c>
      <c r="B67" s="19" t="s">
        <v>38</v>
      </c>
      <c r="C67" s="16">
        <f>'Por Zona'!C27</f>
        <v>17</v>
      </c>
      <c r="D67" s="52">
        <f>'Por Zona'!D27</f>
        <v>127</v>
      </c>
      <c r="E67" s="52">
        <f>'Por Zona'!E27</f>
        <v>123</v>
      </c>
      <c r="F67" s="52">
        <f>'Por Zona'!F27</f>
        <v>41</v>
      </c>
      <c r="G67" s="52">
        <f>'Por Zona'!G27</f>
        <v>40</v>
      </c>
      <c r="H67" s="52">
        <f>'Por Zona'!H27</f>
        <v>779</v>
      </c>
      <c r="I67" s="52">
        <f>'Por Zona'!I27</f>
        <v>339</v>
      </c>
      <c r="J67" s="163">
        <f>'Por Zona'!J27</f>
        <v>947</v>
      </c>
      <c r="K67" s="163">
        <f>'Por Zona'!K27</f>
        <v>502</v>
      </c>
      <c r="L67" s="53">
        <f>'Por Zona'!L27</f>
        <v>462</v>
      </c>
      <c r="M67" s="158">
        <f>'Por Zona'!M27</f>
        <v>1.1993734168777497</v>
      </c>
      <c r="N67" s="158">
        <f>'Por Zona'!N27</f>
        <v>16.791227836288495</v>
      </c>
      <c r="O67" s="19" t="s">
        <v>38</v>
      </c>
      <c r="P67" s="52">
        <f>'Por Zona'!P27</f>
        <v>2</v>
      </c>
      <c r="Q67" s="52">
        <f>'Por Zona'!Q27</f>
        <v>2</v>
      </c>
      <c r="R67" s="52">
        <f>'Por Zona'!R27</f>
        <v>2</v>
      </c>
      <c r="S67" s="52">
        <f>'Por Zona'!S27</f>
        <v>1</v>
      </c>
      <c r="T67" s="53">
        <f>'Por Zona'!T27</f>
        <v>7</v>
      </c>
      <c r="U67" s="158">
        <f>'Por Zona'!U27</f>
        <v>0.98518518518518505</v>
      </c>
      <c r="V67" s="158">
        <f>'Por Zona'!V27</f>
        <v>10.837037037037035</v>
      </c>
      <c r="W67" s="19" t="s">
        <v>38</v>
      </c>
      <c r="X67" s="54">
        <f>'Por Zona'!X27</f>
        <v>3</v>
      </c>
      <c r="Y67" s="158">
        <f>'Por Zona'!Y27</f>
        <v>1.1712328767123288</v>
      </c>
      <c r="Z67" s="158">
        <f>'Por Zona'!Z27</f>
        <v>90.18493150684931</v>
      </c>
      <c r="AA67" s="19" t="s">
        <v>38</v>
      </c>
      <c r="AB67" s="54">
        <f>'Por Zona'!AB27</f>
        <v>38</v>
      </c>
      <c r="AC67" s="158">
        <f>'Por Zona'!AC27</f>
        <v>1.5041666666666667</v>
      </c>
      <c r="AD67" s="158">
        <f>'Por Zona'!AD27</f>
        <v>39.108333333333334</v>
      </c>
      <c r="AE67" s="19" t="s">
        <v>38</v>
      </c>
      <c r="AF67" s="54">
        <f>'Por Zona'!AF27</f>
        <v>0</v>
      </c>
      <c r="AG67" s="158">
        <f>'Por Zona'!AG27</f>
        <v>0</v>
      </c>
      <c r="AH67" s="158">
        <f>'Por Zona'!AH27</f>
        <v>0</v>
      </c>
      <c r="AI67" s="19" t="s">
        <v>38</v>
      </c>
      <c r="AJ67" s="33" t="s">
        <v>151</v>
      </c>
      <c r="AK67" s="41">
        <f>'Por município'!D67</f>
        <v>42126</v>
      </c>
      <c r="AL67" s="173">
        <f>'Por município'!E67</f>
        <v>2.3790158780382238</v>
      </c>
      <c r="AM67" s="169">
        <f>'Por município'!F67</f>
        <v>11.895079390191119</v>
      </c>
      <c r="AN67" s="19" t="s">
        <v>38</v>
      </c>
      <c r="AO67" s="33" t="s">
        <v>151</v>
      </c>
      <c r="AP67" s="42">
        <f>'Por município'!I67</f>
        <v>5.8015861770417798</v>
      </c>
      <c r="AQ67" s="173">
        <f>'Por município'!J67</f>
        <v>-0.70907465388909796</v>
      </c>
      <c r="AR67" s="168">
        <f>'Por município'!K67</f>
        <v>-13.649687087365136</v>
      </c>
      <c r="AS67" s="19" t="s">
        <v>38</v>
      </c>
      <c r="AT67" s="33" t="s">
        <v>151</v>
      </c>
      <c r="AU67" s="14">
        <f>'Por município'!N67</f>
        <v>4108</v>
      </c>
      <c r="AV67" s="14">
        <f>'Por município'!O67</f>
        <v>26279</v>
      </c>
      <c r="AW67" s="14">
        <f>'Por município'!P67</f>
        <v>1816</v>
      </c>
      <c r="AX67" s="43">
        <f>'Por município'!Q67</f>
        <v>29.409132420091325</v>
      </c>
      <c r="AY67" s="173">
        <f>'Por município'!R67</f>
        <v>3.6262262208219433</v>
      </c>
      <c r="AZ67" s="168">
        <f>'Por município'!S67</f>
        <v>29.009809766575547</v>
      </c>
      <c r="BA67" s="19" t="s">
        <v>38</v>
      </c>
      <c r="BB67" s="33" t="s">
        <v>151</v>
      </c>
      <c r="BC67" s="14">
        <f>'Por município'!V67</f>
        <v>29155</v>
      </c>
      <c r="BD67" s="14">
        <f>'Por município'!W67</f>
        <v>15801</v>
      </c>
      <c r="BE67" s="14">
        <f>'Por município'!X67</f>
        <v>25036</v>
      </c>
      <c r="BF67" s="43">
        <f>'Por município'!Y67</f>
        <v>63.919634703196351</v>
      </c>
      <c r="BG67" s="173">
        <f>'Por município'!Z67</f>
        <v>2.6031427243142735</v>
      </c>
      <c r="BH67" s="168">
        <f>'Por município'!AA67</f>
        <v>15.618856345885641</v>
      </c>
      <c r="BI67" s="19" t="s">
        <v>38</v>
      </c>
      <c r="BJ67" s="33" t="s">
        <v>151</v>
      </c>
      <c r="BK67" s="44">
        <f>'Por município'!AD67</f>
        <v>0</v>
      </c>
      <c r="BL67" s="173">
        <f>'Por município'!AE67</f>
        <v>0</v>
      </c>
      <c r="BM67" s="168">
        <f>'Por município'!AF67</f>
        <v>0</v>
      </c>
      <c r="BN67" s="19" t="s">
        <v>38</v>
      </c>
      <c r="BO67" s="33" t="s">
        <v>151</v>
      </c>
      <c r="BP67" s="44">
        <f>'Por município'!AI67</f>
        <v>26</v>
      </c>
      <c r="BQ67" s="173">
        <f>'Por município'!AJ67</f>
        <v>2.5631330182309249</v>
      </c>
      <c r="BR67" s="168">
        <f>'Por município'!AK67</f>
        <v>51.262660364618498</v>
      </c>
      <c r="BS67" s="19" t="s">
        <v>38</v>
      </c>
      <c r="BT67" s="33" t="s">
        <v>151</v>
      </c>
      <c r="BU67" s="44">
        <f>'Por município'!AN67</f>
        <v>142</v>
      </c>
      <c r="BV67" s="173">
        <f>'Por município'!AO67</f>
        <v>2.4876409887209023</v>
      </c>
      <c r="BW67" s="168">
        <f>'Por município'!AP67</f>
        <v>57.215742740580751</v>
      </c>
      <c r="BX67" s="19" t="s">
        <v>38</v>
      </c>
      <c r="BY67" s="33" t="s">
        <v>151</v>
      </c>
      <c r="BZ67" s="44">
        <f>'Por município'!AS67</f>
        <v>529</v>
      </c>
      <c r="CA67" s="173">
        <f>'Por município'!AT67</f>
        <v>2.1042966514998773</v>
      </c>
      <c r="CB67" s="168">
        <f>'Por município'!AU67</f>
        <v>52.607416287496932</v>
      </c>
      <c r="CC67" s="19" t="s">
        <v>38</v>
      </c>
      <c r="CD67" s="33" t="s">
        <v>151</v>
      </c>
      <c r="CE67" s="44">
        <f>'Por município'!AX67</f>
        <v>120</v>
      </c>
      <c r="CF67" s="173">
        <f>'Por município'!AY67</f>
        <v>2.312260789230566</v>
      </c>
      <c r="CG67" s="168">
        <f>'Por município'!AZ67</f>
        <v>39.30843341691962</v>
      </c>
      <c r="CH67" s="19" t="s">
        <v>38</v>
      </c>
      <c r="CI67" s="33" t="s">
        <v>151</v>
      </c>
      <c r="CJ67" s="44">
        <f>'Por município'!BC67</f>
        <v>15</v>
      </c>
      <c r="CK67" s="173">
        <f>'Por município'!BD67</f>
        <v>1.2079426365140651</v>
      </c>
      <c r="CL67" s="168">
        <f>'Por município'!BE67</f>
        <v>38.654164368450083</v>
      </c>
      <c r="CM67" s="212">
        <f>M67+U67+Y67+AC67+AG67+AL67+AQ67+AY67+BG67+BL67+BQ67+BV67+CA67+CF67+CK67+AL68+AQ68+AY68+BG68+BL68+BQ68+BV68+CA68+CF68+CK68+AL69+AQ69+AY69+BG69+BL69+BQ69+BV69+CA69+CF69+CK69</f>
        <v>34.495209141904454</v>
      </c>
      <c r="CN67" s="213">
        <f>N67+V67+Z67+AD67+AH67+AM67+AR67+AZ67+BH67+BM67+BR67+BW67+CB67+CG67+CL67+AM68+AR68+AZ68+BH68+BM68+BR68+BW68+CB68+CG68+CL68+AM69+AR69+AZ69+BH69+BM69+BR69+BW69+CB69+CG69+CL69</f>
        <v>670.11661742577644</v>
      </c>
    </row>
    <row r="68" spans="1:92" x14ac:dyDescent="0.25">
      <c r="A68" s="99">
        <v>65</v>
      </c>
      <c r="B68" s="19"/>
      <c r="C68" s="16"/>
      <c r="D68" s="20"/>
      <c r="E68" s="20"/>
      <c r="F68" s="20"/>
      <c r="G68" s="20"/>
      <c r="H68" s="20"/>
      <c r="I68" s="20"/>
      <c r="J68" s="164"/>
      <c r="K68" s="164"/>
      <c r="L68" s="50"/>
      <c r="M68" s="158"/>
      <c r="N68" s="158"/>
      <c r="O68" s="19"/>
      <c r="P68" s="20"/>
      <c r="Q68" s="20"/>
      <c r="R68" s="20"/>
      <c r="S68" s="20"/>
      <c r="T68" s="50"/>
      <c r="U68" s="158"/>
      <c r="V68" s="158"/>
      <c r="W68" s="19"/>
      <c r="X68" s="51"/>
      <c r="Y68" s="158"/>
      <c r="Z68" s="158"/>
      <c r="AA68" s="19"/>
      <c r="AB68" s="51"/>
      <c r="AC68" s="158"/>
      <c r="AD68" s="158"/>
      <c r="AE68" s="19"/>
      <c r="AF68" s="51"/>
      <c r="AG68" s="158"/>
      <c r="AH68" s="158"/>
      <c r="AI68" s="19"/>
      <c r="AJ68" s="33" t="s">
        <v>152</v>
      </c>
      <c r="AK68" s="41">
        <f>'Por município'!D68</f>
        <v>7901</v>
      </c>
      <c r="AL68" s="173">
        <f>'Por município'!E68</f>
        <v>0.44619960243982348</v>
      </c>
      <c r="AM68" s="169">
        <f>'Por município'!F68</f>
        <v>2.2309980121991173</v>
      </c>
      <c r="AN68" s="19"/>
      <c r="AO68" s="33" t="s">
        <v>152</v>
      </c>
      <c r="AP68" s="42">
        <f>'Por município'!I68</f>
        <v>4.2113512826060742</v>
      </c>
      <c r="AQ68" s="173">
        <f>'Por município'!J68</f>
        <v>-0.51471483177070565</v>
      </c>
      <c r="AR68" s="168">
        <f>'Por município'!K68</f>
        <v>-9.908260511586084</v>
      </c>
      <c r="AS68" s="19"/>
      <c r="AT68" s="33" t="s">
        <v>152</v>
      </c>
      <c r="AU68" s="14">
        <f>'Por município'!N68</f>
        <v>440</v>
      </c>
      <c r="AV68" s="14">
        <f>'Por município'!O68</f>
        <v>695</v>
      </c>
      <c r="AW68" s="14">
        <f>'Por município'!P68</f>
        <v>186</v>
      </c>
      <c r="AX68" s="43">
        <f>'Por município'!Q68</f>
        <v>1.2063926940639269</v>
      </c>
      <c r="AY68" s="173">
        <f>'Por município'!R68</f>
        <v>0.14875150879439142</v>
      </c>
      <c r="AZ68" s="168">
        <f>'Por município'!S68</f>
        <v>1.1900120703551313</v>
      </c>
      <c r="BA68" s="19"/>
      <c r="BB68" s="33" t="s">
        <v>152</v>
      </c>
      <c r="BC68" s="14">
        <f>'Por município'!V68</f>
        <v>5380</v>
      </c>
      <c r="BD68" s="14">
        <f>'Por município'!W68</f>
        <v>716</v>
      </c>
      <c r="BE68" s="14">
        <f>'Por município'!X68</f>
        <v>6733</v>
      </c>
      <c r="BF68" s="43">
        <f>'Por município'!Y68</f>
        <v>11.715981735159817</v>
      </c>
      <c r="BG68" s="173">
        <f>'Por município'!Z68</f>
        <v>0.47713621571362175</v>
      </c>
      <c r="BH68" s="168">
        <f>'Por município'!AA68</f>
        <v>2.8628172942817303</v>
      </c>
      <c r="BI68" s="19"/>
      <c r="BJ68" s="33" t="s">
        <v>152</v>
      </c>
      <c r="BK68" s="44">
        <f>'Por município'!AD68</f>
        <v>3</v>
      </c>
      <c r="BL68" s="173">
        <f>'Por município'!AE68</f>
        <v>2.8815789473684208</v>
      </c>
      <c r="BM68" s="168">
        <f>'Por município'!AF68</f>
        <v>83.565789473684205</v>
      </c>
      <c r="BN68" s="19"/>
      <c r="BO68" s="33" t="s">
        <v>152</v>
      </c>
      <c r="BP68" s="44">
        <f>'Por município'!AI68</f>
        <v>7</v>
      </c>
      <c r="BQ68" s="173">
        <f>'Por município'!AJ68</f>
        <v>0.69007427413909528</v>
      </c>
      <c r="BR68" s="168">
        <f>'Por município'!AK68</f>
        <v>13.801485482781906</v>
      </c>
      <c r="BS68" s="19"/>
      <c r="BT68" s="33" t="s">
        <v>152</v>
      </c>
      <c r="BU68" s="44">
        <f>'Por município'!AN68</f>
        <v>27</v>
      </c>
      <c r="BV68" s="173">
        <f>'Por município'!AO68</f>
        <v>0.47300215982721383</v>
      </c>
      <c r="BW68" s="168">
        <f>'Por município'!AP68</f>
        <v>10.879049676025918</v>
      </c>
      <c r="BX68" s="19"/>
      <c r="BY68" s="33" t="s">
        <v>152</v>
      </c>
      <c r="BZ68" s="44">
        <f>'Por município'!AS68</f>
        <v>108</v>
      </c>
      <c r="CA68" s="173">
        <f>'Por município'!AT68</f>
        <v>0.42961065852927549</v>
      </c>
      <c r="CB68" s="168">
        <f>'Por município'!AU68</f>
        <v>10.740266463231887</v>
      </c>
      <c r="CC68" s="19"/>
      <c r="CD68" s="33" t="s">
        <v>152</v>
      </c>
      <c r="CE68" s="44">
        <f>'Por município'!AX68</f>
        <v>26</v>
      </c>
      <c r="CF68" s="173">
        <f>'Por município'!AY68</f>
        <v>0.50098983766662264</v>
      </c>
      <c r="CG68" s="168">
        <f>'Por município'!AZ68</f>
        <v>8.5168272403325851</v>
      </c>
      <c r="CH68" s="19"/>
      <c r="CI68" s="33" t="s">
        <v>152</v>
      </c>
      <c r="CJ68" s="44">
        <f>'Por município'!BC68</f>
        <v>11</v>
      </c>
      <c r="CK68" s="173">
        <f>'Por município'!BD68</f>
        <v>0.88582460011031439</v>
      </c>
      <c r="CL68" s="168">
        <f>'Por município'!BE68</f>
        <v>28.34638720353006</v>
      </c>
      <c r="CM68" s="214"/>
      <c r="CN68" s="215"/>
    </row>
    <row r="69" spans="1:92" x14ac:dyDescent="0.25">
      <c r="A69" s="99">
        <v>66</v>
      </c>
      <c r="B69" s="19"/>
      <c r="C69" s="16"/>
      <c r="D69" s="20"/>
      <c r="E69" s="20"/>
      <c r="F69" s="20"/>
      <c r="G69" s="20"/>
      <c r="H69" s="20"/>
      <c r="I69" s="20"/>
      <c r="J69" s="164"/>
      <c r="K69" s="164"/>
      <c r="L69" s="50"/>
      <c r="M69" s="158"/>
      <c r="N69" s="158"/>
      <c r="O69" s="19"/>
      <c r="P69" s="20"/>
      <c r="Q69" s="20"/>
      <c r="R69" s="20"/>
      <c r="S69" s="20"/>
      <c r="T69" s="50"/>
      <c r="U69" s="158"/>
      <c r="V69" s="158"/>
      <c r="W69" s="19"/>
      <c r="X69" s="51"/>
      <c r="Y69" s="158"/>
      <c r="Z69" s="158"/>
      <c r="AA69" s="19"/>
      <c r="AB69" s="51"/>
      <c r="AC69" s="158"/>
      <c r="AD69" s="158"/>
      <c r="AE69" s="19"/>
      <c r="AF69" s="51"/>
      <c r="AG69" s="158"/>
      <c r="AH69" s="158"/>
      <c r="AI69" s="19"/>
      <c r="AJ69" s="33" t="s">
        <v>153</v>
      </c>
      <c r="AK69" s="41">
        <f>'Por município'!D69</f>
        <v>9307</v>
      </c>
      <c r="AL69" s="173">
        <f>'Por município'!E69</f>
        <v>0.5256017845725145</v>
      </c>
      <c r="AM69" s="169">
        <f>'Por município'!F69</f>
        <v>2.6280089228625725</v>
      </c>
      <c r="AN69" s="19"/>
      <c r="AO69" s="33" t="s">
        <v>153</v>
      </c>
      <c r="AP69" s="42">
        <f>'Por município'!I69</f>
        <v>2.3359010794505521</v>
      </c>
      <c r="AQ69" s="173">
        <f>'Por município'!J69</f>
        <v>-0.28549575907103564</v>
      </c>
      <c r="AR69" s="168">
        <f>'Por município'!K69</f>
        <v>-5.4957933621174364</v>
      </c>
      <c r="AS69" s="19"/>
      <c r="AT69" s="33" t="s">
        <v>153</v>
      </c>
      <c r="AU69" s="14">
        <f>'Por município'!N69</f>
        <v>554</v>
      </c>
      <c r="AV69" s="14">
        <f>'Por município'!O69</f>
        <v>8090</v>
      </c>
      <c r="AW69" s="14">
        <f>'Por município'!P69</f>
        <v>232</v>
      </c>
      <c r="AX69" s="43">
        <f>'Por município'!Q69</f>
        <v>8.105936073059361</v>
      </c>
      <c r="AY69" s="173">
        <f>'Por município'!R69</f>
        <v>0.99948402124074054</v>
      </c>
      <c r="AZ69" s="168">
        <f>'Por município'!S69</f>
        <v>7.9958721699259243</v>
      </c>
      <c r="BA69" s="19"/>
      <c r="BB69" s="33" t="s">
        <v>153</v>
      </c>
      <c r="BC69" s="14">
        <f>'Por município'!V69</f>
        <v>6661</v>
      </c>
      <c r="BD69" s="14">
        <f>'Por município'!W69</f>
        <v>2180</v>
      </c>
      <c r="BE69" s="14">
        <f>'Por município'!X69</f>
        <v>4793</v>
      </c>
      <c r="BF69" s="43">
        <f>'Por município'!Y69</f>
        <v>12.451141552511416</v>
      </c>
      <c r="BG69" s="173">
        <f>'Por município'!Z69</f>
        <v>0.50707577870757814</v>
      </c>
      <c r="BH69" s="168">
        <f>'Por município'!AA69</f>
        <v>3.0424546722454688</v>
      </c>
      <c r="BI69" s="19"/>
      <c r="BJ69" s="33" t="s">
        <v>153</v>
      </c>
      <c r="BK69" s="44">
        <f>'Por município'!AD69</f>
        <v>0</v>
      </c>
      <c r="BL69" s="173">
        <f>'Por município'!AE69</f>
        <v>0</v>
      </c>
      <c r="BM69" s="168">
        <f>'Por município'!AF69</f>
        <v>0</v>
      </c>
      <c r="BN69" s="19"/>
      <c r="BO69" s="33" t="s">
        <v>153</v>
      </c>
      <c r="BP69" s="44">
        <f>'Por município'!AI69</f>
        <v>5</v>
      </c>
      <c r="BQ69" s="173">
        <f>'Por município'!AJ69</f>
        <v>0.49291019581363943</v>
      </c>
      <c r="BR69" s="168">
        <f>'Por município'!AK69</f>
        <v>9.8582039162727888</v>
      </c>
      <c r="BS69" s="19"/>
      <c r="BT69" s="33" t="s">
        <v>153</v>
      </c>
      <c r="BU69" s="44">
        <f>'Por município'!AN69</f>
        <v>31</v>
      </c>
      <c r="BV69" s="173">
        <f>'Por município'!AO69</f>
        <v>0.54307655387568987</v>
      </c>
      <c r="BW69" s="168">
        <f>'Por município'!AP69</f>
        <v>12.490760739140867</v>
      </c>
      <c r="BX69" s="19"/>
      <c r="BY69" s="33" t="s">
        <v>153</v>
      </c>
      <c r="BZ69" s="44">
        <f>'Por município'!AS69</f>
        <v>114</v>
      </c>
      <c r="CA69" s="173">
        <f>'Por município'!AT69</f>
        <v>0.45347791733645754</v>
      </c>
      <c r="CB69" s="168">
        <f>'Por município'!AU69</f>
        <v>11.336947933411439</v>
      </c>
      <c r="CC69" s="19"/>
      <c r="CD69" s="33" t="s">
        <v>153</v>
      </c>
      <c r="CE69" s="44">
        <f>'Por município'!AX69</f>
        <v>27</v>
      </c>
      <c r="CF69" s="173">
        <f>'Por município'!AY69</f>
        <v>0.52025867757687738</v>
      </c>
      <c r="CG69" s="168">
        <f>'Por município'!AZ69</f>
        <v>8.8443975188069146</v>
      </c>
      <c r="CH69" s="19"/>
      <c r="CI69" s="33" t="s">
        <v>153</v>
      </c>
      <c r="CJ69" s="44">
        <f>'Por município'!BC69</f>
        <v>11</v>
      </c>
      <c r="CK69" s="173">
        <f>'Por município'!BD69</f>
        <v>0.88582460011031439</v>
      </c>
      <c r="CL69" s="168">
        <f>'Por município'!BE69</f>
        <v>28.34638720353006</v>
      </c>
      <c r="CM69" s="214"/>
      <c r="CN69" s="215"/>
    </row>
    <row r="70" spans="1:92" x14ac:dyDescent="0.25">
      <c r="A70" s="99">
        <v>67</v>
      </c>
      <c r="B70" s="19" t="s">
        <v>39</v>
      </c>
      <c r="C70" s="16">
        <f>'Por Zona'!C28</f>
        <v>176</v>
      </c>
      <c r="D70" s="52">
        <f>'Por Zona'!D28</f>
        <v>147</v>
      </c>
      <c r="E70" s="52">
        <f>'Por Zona'!E28</f>
        <v>144</v>
      </c>
      <c r="F70" s="52">
        <f>'Por Zona'!F28</f>
        <v>147</v>
      </c>
      <c r="G70" s="52">
        <f>'Por Zona'!G28</f>
        <v>111</v>
      </c>
      <c r="H70" s="52">
        <f>'Por Zona'!H28</f>
        <v>574</v>
      </c>
      <c r="I70" s="52">
        <f>'Por Zona'!I28</f>
        <v>264</v>
      </c>
      <c r="J70" s="163">
        <f>'Por Zona'!J28</f>
        <v>868</v>
      </c>
      <c r="K70" s="163">
        <f>'Por Zona'!K28</f>
        <v>519</v>
      </c>
      <c r="L70" s="53">
        <f>'Por Zona'!L28</f>
        <v>525</v>
      </c>
      <c r="M70" s="158">
        <f>'Por Zona'!M28</f>
        <v>1.0993200906545793</v>
      </c>
      <c r="N70" s="158">
        <f>'Por Zona'!N28</f>
        <v>15.390481269164109</v>
      </c>
      <c r="O70" s="19" t="s">
        <v>39</v>
      </c>
      <c r="P70" s="52">
        <f>'Por Zona'!P28</f>
        <v>2</v>
      </c>
      <c r="Q70" s="52">
        <f>'Por Zona'!Q28</f>
        <v>4</v>
      </c>
      <c r="R70" s="52">
        <f>'Por Zona'!R28</f>
        <v>3</v>
      </c>
      <c r="S70" s="52">
        <f>'Por Zona'!S28</f>
        <v>1</v>
      </c>
      <c r="T70" s="53">
        <f>'Por Zona'!T28</f>
        <v>10</v>
      </c>
      <c r="U70" s="158">
        <f>'Por Zona'!U28</f>
        <v>1.4074074074074074</v>
      </c>
      <c r="V70" s="158">
        <f>'Por Zona'!V28</f>
        <v>15.481481481481481</v>
      </c>
      <c r="W70" s="19" t="s">
        <v>39</v>
      </c>
      <c r="X70" s="54">
        <f>'Por Zona'!X28</f>
        <v>3</v>
      </c>
      <c r="Y70" s="158">
        <f>'Por Zona'!Y28</f>
        <v>1.1712328767123288</v>
      </c>
      <c r="Z70" s="158">
        <f>'Por Zona'!Z28</f>
        <v>90.18493150684931</v>
      </c>
      <c r="AA70" s="19" t="s">
        <v>39</v>
      </c>
      <c r="AB70" s="54">
        <f>'Por Zona'!AB28</f>
        <v>43</v>
      </c>
      <c r="AC70" s="158">
        <f>'Por Zona'!AC28</f>
        <v>1.7020833333333334</v>
      </c>
      <c r="AD70" s="158">
        <f>'Por Zona'!AD28</f>
        <v>44.25416666666667</v>
      </c>
      <c r="AE70" s="19" t="s">
        <v>39</v>
      </c>
      <c r="AF70" s="54">
        <f>'Por Zona'!AF28</f>
        <v>65</v>
      </c>
      <c r="AG70" s="158">
        <f>'Por Zona'!AG28</f>
        <v>1.8731041456016175</v>
      </c>
      <c r="AH70" s="158">
        <f>'Por Zona'!AH28</f>
        <v>44.954499494438821</v>
      </c>
      <c r="AI70" s="19" t="s">
        <v>39</v>
      </c>
      <c r="AJ70" s="33" t="s">
        <v>154</v>
      </c>
      <c r="AK70" s="41">
        <f>'Por município'!D70</f>
        <v>34451</v>
      </c>
      <c r="AL70" s="173">
        <f>'Por município'!E70</f>
        <v>1.9455793575059306</v>
      </c>
      <c r="AM70" s="169">
        <f>'Por município'!F70</f>
        <v>9.7278967875296534</v>
      </c>
      <c r="AN70" s="19" t="s">
        <v>39</v>
      </c>
      <c r="AO70" s="33" t="s">
        <v>154</v>
      </c>
      <c r="AP70" s="42">
        <f>'Por município'!I70</f>
        <v>5.3566338049068429</v>
      </c>
      <c r="AQ70" s="173">
        <f>'Por município'!J70</f>
        <v>-0.65469220749586199</v>
      </c>
      <c r="AR70" s="168">
        <f>'Por município'!K70</f>
        <v>-12.602824994295343</v>
      </c>
      <c r="AS70" s="19" t="s">
        <v>39</v>
      </c>
      <c r="AT70" s="33" t="s">
        <v>154</v>
      </c>
      <c r="AU70" s="14">
        <f>'Por município'!N70</f>
        <v>2652</v>
      </c>
      <c r="AV70" s="14">
        <f>'Por município'!O70</f>
        <v>2323</v>
      </c>
      <c r="AW70" s="14">
        <f>'Por município'!P70</f>
        <v>1033</v>
      </c>
      <c r="AX70" s="43">
        <f>'Por município'!Q70</f>
        <v>5.4867579908675799</v>
      </c>
      <c r="AY70" s="173">
        <f>'Por município'!R70</f>
        <v>0.67653222167804972</v>
      </c>
      <c r="AZ70" s="168">
        <f>'Por município'!S70</f>
        <v>5.4122577734243977</v>
      </c>
      <c r="BA70" s="19" t="s">
        <v>39</v>
      </c>
      <c r="BB70" s="33" t="s">
        <v>154</v>
      </c>
      <c r="BC70" s="14">
        <f>'Por município'!V70</f>
        <v>21801</v>
      </c>
      <c r="BD70" s="14">
        <f>'Por município'!W70</f>
        <v>2911</v>
      </c>
      <c r="BE70" s="14">
        <f>'Por município'!X70</f>
        <v>15331</v>
      </c>
      <c r="BF70" s="43">
        <f>'Por município'!Y70</f>
        <v>36.568949771689496</v>
      </c>
      <c r="BG70" s="173">
        <f>'Por município'!Z70</f>
        <v>1.4892794049279412</v>
      </c>
      <c r="BH70" s="168">
        <f>'Por município'!AA70</f>
        <v>8.9356764295676463</v>
      </c>
      <c r="BI70" s="19" t="s">
        <v>39</v>
      </c>
      <c r="BJ70" s="33" t="s">
        <v>154</v>
      </c>
      <c r="BK70" s="44">
        <f>'Por município'!AD70</f>
        <v>0</v>
      </c>
      <c r="BL70" s="173">
        <f>'Por município'!AE70</f>
        <v>0</v>
      </c>
      <c r="BM70" s="168">
        <f>'Por município'!AF70</f>
        <v>0</v>
      </c>
      <c r="BN70" s="19" t="s">
        <v>39</v>
      </c>
      <c r="BO70" s="33" t="s">
        <v>154</v>
      </c>
      <c r="BP70" s="44">
        <f>'Por município'!AI70</f>
        <v>19</v>
      </c>
      <c r="BQ70" s="173">
        <f>'Por município'!AJ70</f>
        <v>1.8730587440918298</v>
      </c>
      <c r="BR70" s="168">
        <f>'Por município'!AK70</f>
        <v>37.461174881836598</v>
      </c>
      <c r="BS70" s="19" t="s">
        <v>39</v>
      </c>
      <c r="BT70" s="33" t="s">
        <v>154</v>
      </c>
      <c r="BU70" s="44">
        <f>'Por município'!AN70</f>
        <v>121</v>
      </c>
      <c r="BV70" s="173">
        <f>'Por município'!AO70</f>
        <v>2.1197504199664028</v>
      </c>
      <c r="BW70" s="168">
        <f>'Por município'!AP70</f>
        <v>48.754259659227266</v>
      </c>
      <c r="BX70" s="19" t="s">
        <v>39</v>
      </c>
      <c r="BY70" s="33" t="s">
        <v>154</v>
      </c>
      <c r="BZ70" s="44">
        <f>'Por município'!AS70</f>
        <v>497</v>
      </c>
      <c r="CA70" s="173">
        <f>'Por município'!AT70</f>
        <v>1.9770046045282403</v>
      </c>
      <c r="CB70" s="168">
        <f>'Por município'!AU70</f>
        <v>49.425115113206012</v>
      </c>
      <c r="CC70" s="19" t="s">
        <v>39</v>
      </c>
      <c r="CD70" s="33" t="s">
        <v>154</v>
      </c>
      <c r="CE70" s="44">
        <f>'Por município'!AX70</f>
        <v>92</v>
      </c>
      <c r="CF70" s="173">
        <f>'Por município'!AY70</f>
        <v>1.7727332717434339</v>
      </c>
      <c r="CG70" s="168">
        <f>'Por município'!AZ70</f>
        <v>30.136465619638376</v>
      </c>
      <c r="CH70" s="19" t="s">
        <v>39</v>
      </c>
      <c r="CI70" s="33" t="s">
        <v>154</v>
      </c>
      <c r="CJ70" s="44">
        <f>'Por município'!BC70</f>
        <v>13</v>
      </c>
      <c r="CK70" s="173">
        <f>'Por município'!BD70</f>
        <v>1.0468836183121897</v>
      </c>
      <c r="CL70" s="168">
        <f>'Por município'!BE70</f>
        <v>33.50027578599007</v>
      </c>
      <c r="CM70" s="212">
        <f>M70+U70+Y70+AC70+AG70+AL70+AQ70+AY70+BG70+BL70+BQ70+BV70+CA70+CF70+CK70+AL71+AQ71+AY71+BG71+BL71+BQ71+BV71+CA71+CF71+CK71+AL72+AQ72+AY72+BG72+BL72+BQ72+BV72+CA72+CF72+CK72</f>
        <v>29.851092162741828</v>
      </c>
      <c r="CN70" s="213">
        <f>N70+V70+Z70+AD70+AH70+AM70+AR70+AZ70+BH70+BM70+BR70+BW70+CB70+CG70+CL70+AM71+AR71+AZ71+BH71+BM71+BR71+BW71+CB71+CG71+CL71+AM72+AR72+AZ72+BH72+BM72+BR72+BW72+CB72+CG72+CL72</f>
        <v>649.29563569513857</v>
      </c>
    </row>
    <row r="71" spans="1:92" x14ac:dyDescent="0.25">
      <c r="A71" s="99">
        <v>68</v>
      </c>
      <c r="B71" s="19"/>
      <c r="C71" s="16"/>
      <c r="D71" s="20"/>
      <c r="E71" s="20"/>
      <c r="F71" s="20"/>
      <c r="G71" s="20"/>
      <c r="H71" s="20"/>
      <c r="I71" s="20"/>
      <c r="J71" s="164"/>
      <c r="K71" s="164"/>
      <c r="L71" s="50"/>
      <c r="M71" s="158"/>
      <c r="N71" s="158"/>
      <c r="O71" s="19"/>
      <c r="P71" s="20"/>
      <c r="Q71" s="20"/>
      <c r="R71" s="20"/>
      <c r="S71" s="20"/>
      <c r="T71" s="50"/>
      <c r="U71" s="158"/>
      <c r="V71" s="158"/>
      <c r="W71" s="19"/>
      <c r="X71" s="51"/>
      <c r="Y71" s="158"/>
      <c r="Z71" s="158"/>
      <c r="AA71" s="19"/>
      <c r="AB71" s="51"/>
      <c r="AC71" s="158"/>
      <c r="AD71" s="158"/>
      <c r="AE71" s="19"/>
      <c r="AF71" s="51"/>
      <c r="AG71" s="158"/>
      <c r="AH71" s="158"/>
      <c r="AI71" s="19"/>
      <c r="AJ71" s="33" t="s">
        <v>155</v>
      </c>
      <c r="AK71" s="41">
        <f>'Por município'!D71</f>
        <v>2849</v>
      </c>
      <c r="AL71" s="173">
        <f>'Por município'!E71</f>
        <v>0.16089389537413706</v>
      </c>
      <c r="AM71" s="169">
        <f>'Por município'!F71</f>
        <v>0.80446947687068526</v>
      </c>
      <c r="AN71" s="19"/>
      <c r="AO71" s="33" t="s">
        <v>155</v>
      </c>
      <c r="AP71" s="42">
        <f>'Por município'!I71</f>
        <v>1.6439263861754521</v>
      </c>
      <c r="AQ71" s="173">
        <f>'Por município'!J71</f>
        <v>-0.2009220405807858</v>
      </c>
      <c r="AR71" s="168">
        <f>'Por município'!K71</f>
        <v>-3.8677492811801266</v>
      </c>
      <c r="AS71" s="19"/>
      <c r="AT71" s="33" t="s">
        <v>155</v>
      </c>
      <c r="AU71" s="14">
        <f>'Por município'!N71</f>
        <v>106</v>
      </c>
      <c r="AV71" s="14">
        <f>'Por município'!O71</f>
        <v>246</v>
      </c>
      <c r="AW71" s="14">
        <f>'Por município'!P71</f>
        <v>66</v>
      </c>
      <c r="AX71" s="43">
        <f>'Por município'!Q71</f>
        <v>0.38173515981735157</v>
      </c>
      <c r="AY71" s="173">
        <f>'Por município'!R71</f>
        <v>4.7068986128732476E-2</v>
      </c>
      <c r="AZ71" s="168">
        <f>'Por município'!S71</f>
        <v>0.37655188902985981</v>
      </c>
      <c r="BA71" s="19"/>
      <c r="BB71" s="33" t="s">
        <v>155</v>
      </c>
      <c r="BC71" s="14">
        <f>'Por município'!V71</f>
        <v>1810</v>
      </c>
      <c r="BD71" s="14">
        <f>'Por município'!W71</f>
        <v>218</v>
      </c>
      <c r="BE71" s="14">
        <f>'Por município'!X71</f>
        <v>1018</v>
      </c>
      <c r="BF71" s="43">
        <f>'Por município'!Y71</f>
        <v>2.7817351598173516</v>
      </c>
      <c r="BG71" s="173">
        <f>'Por município'!Z71</f>
        <v>0.11328684332868437</v>
      </c>
      <c r="BH71" s="168">
        <f>'Por município'!AA71</f>
        <v>0.67972105997210619</v>
      </c>
      <c r="BI71" s="19"/>
      <c r="BJ71" s="33" t="s">
        <v>155</v>
      </c>
      <c r="BK71" s="44">
        <f>'Por município'!AD71</f>
        <v>0</v>
      </c>
      <c r="BL71" s="173">
        <f>'Por município'!AE71</f>
        <v>0</v>
      </c>
      <c r="BM71" s="168">
        <f>'Por município'!AF71</f>
        <v>0</v>
      </c>
      <c r="BN71" s="19"/>
      <c r="BO71" s="33" t="s">
        <v>155</v>
      </c>
      <c r="BP71" s="44">
        <f>'Por município'!AI71</f>
        <v>4</v>
      </c>
      <c r="BQ71" s="173">
        <f>'Por município'!AJ71</f>
        <v>0.39432815665091159</v>
      </c>
      <c r="BR71" s="168">
        <f>'Por município'!AK71</f>
        <v>7.8865631330182318</v>
      </c>
      <c r="BS71" s="19"/>
      <c r="BT71" s="33" t="s">
        <v>155</v>
      </c>
      <c r="BU71" s="44">
        <f>'Por município'!AN71</f>
        <v>11</v>
      </c>
      <c r="BV71" s="173">
        <f>'Por município'!AO71</f>
        <v>0.19270458363330933</v>
      </c>
      <c r="BW71" s="168">
        <f>'Por município'!AP71</f>
        <v>4.4322054235661144</v>
      </c>
      <c r="BX71" s="19"/>
      <c r="BY71" s="33" t="s">
        <v>155</v>
      </c>
      <c r="BZ71" s="44">
        <f>'Por município'!AS71</f>
        <v>56</v>
      </c>
      <c r="CA71" s="173">
        <f>'Por município'!AT71</f>
        <v>0.22276108220036508</v>
      </c>
      <c r="CB71" s="168">
        <f>'Por município'!AU71</f>
        <v>5.5690270550091272</v>
      </c>
      <c r="CC71" s="19"/>
      <c r="CD71" s="33" t="s">
        <v>155</v>
      </c>
      <c r="CE71" s="44">
        <f>'Por município'!AX71</f>
        <v>8</v>
      </c>
      <c r="CF71" s="173">
        <f>'Por município'!AY71</f>
        <v>0.15415071928203775</v>
      </c>
      <c r="CG71" s="168">
        <f>'Por município'!AZ71</f>
        <v>2.6205622277946419</v>
      </c>
      <c r="CH71" s="19"/>
      <c r="CI71" s="33" t="s">
        <v>155</v>
      </c>
      <c r="CJ71" s="44">
        <f>'Por município'!BC71</f>
        <v>11</v>
      </c>
      <c r="CK71" s="173">
        <f>'Por município'!BD71</f>
        <v>0.88582460011031439</v>
      </c>
      <c r="CL71" s="168">
        <f>'Por município'!BE71</f>
        <v>28.34638720353006</v>
      </c>
      <c r="CM71" s="214"/>
      <c r="CN71" s="215"/>
    </row>
    <row r="72" spans="1:92" x14ac:dyDescent="0.25">
      <c r="A72" s="99">
        <v>69</v>
      </c>
      <c r="B72" s="19"/>
      <c r="C72" s="16"/>
      <c r="D72" s="20"/>
      <c r="E72" s="20"/>
      <c r="F72" s="20"/>
      <c r="G72" s="20"/>
      <c r="H72" s="20"/>
      <c r="I72" s="20"/>
      <c r="J72" s="164"/>
      <c r="K72" s="164"/>
      <c r="L72" s="50"/>
      <c r="M72" s="158"/>
      <c r="N72" s="158"/>
      <c r="O72" s="19"/>
      <c r="P72" s="20"/>
      <c r="Q72" s="20"/>
      <c r="R72" s="20"/>
      <c r="S72" s="20"/>
      <c r="T72" s="50"/>
      <c r="U72" s="158"/>
      <c r="V72" s="158"/>
      <c r="W72" s="19"/>
      <c r="X72" s="51"/>
      <c r="Y72" s="158"/>
      <c r="Z72" s="158"/>
      <c r="AA72" s="19"/>
      <c r="AB72" s="51"/>
      <c r="AC72" s="158"/>
      <c r="AD72" s="158"/>
      <c r="AE72" s="19"/>
      <c r="AF72" s="51"/>
      <c r="AG72" s="158"/>
      <c r="AH72" s="158"/>
      <c r="AI72" s="19"/>
      <c r="AJ72" s="33" t="s">
        <v>156</v>
      </c>
      <c r="AK72" s="41">
        <f>'Por município'!D72</f>
        <v>10555</v>
      </c>
      <c r="AL72" s="173">
        <f>'Por município'!E72</f>
        <v>0.59608110413268411</v>
      </c>
      <c r="AM72" s="169">
        <f>'Por município'!F72</f>
        <v>2.9804055206634206</v>
      </c>
      <c r="AN72" s="19"/>
      <c r="AO72" s="33" t="s">
        <v>156</v>
      </c>
      <c r="AP72" s="42">
        <f>'Por município'!I72</f>
        <v>1.2103088470742676</v>
      </c>
      <c r="AQ72" s="173">
        <f>'Por município'!J72</f>
        <v>-0.14792494684198487</v>
      </c>
      <c r="AR72" s="168">
        <f>'Por município'!K72</f>
        <v>-2.8475552267082089</v>
      </c>
      <c r="AS72" s="19"/>
      <c r="AT72" s="33" t="s">
        <v>156</v>
      </c>
      <c r="AU72" s="14">
        <f>'Por município'!N72</f>
        <v>630</v>
      </c>
      <c r="AV72" s="14">
        <f>'Por município'!O72</f>
        <v>1025</v>
      </c>
      <c r="AW72" s="14">
        <f>'Por município'!P72</f>
        <v>744</v>
      </c>
      <c r="AX72" s="43">
        <f>'Por município'!Q72</f>
        <v>2.1908675799086761</v>
      </c>
      <c r="AY72" s="173">
        <f>'Por município'!R72</f>
        <v>0.27013994670533314</v>
      </c>
      <c r="AZ72" s="168">
        <f>'Por município'!S72</f>
        <v>2.1611195736426652</v>
      </c>
      <c r="BA72" s="19"/>
      <c r="BB72" s="33" t="s">
        <v>156</v>
      </c>
      <c r="BC72" s="14">
        <f>'Por município'!V72</f>
        <v>7398</v>
      </c>
      <c r="BD72" s="14">
        <f>'Por município'!W72</f>
        <v>614</v>
      </c>
      <c r="BE72" s="14">
        <f>'Por município'!X72</f>
        <v>8432</v>
      </c>
      <c r="BF72" s="43">
        <f>'Por município'!Y72</f>
        <v>15.017351598173514</v>
      </c>
      <c r="BG72" s="173">
        <f>'Por município'!Z72</f>
        <v>0.61158530915853104</v>
      </c>
      <c r="BH72" s="168">
        <f>'Por município'!AA72</f>
        <v>3.6695118549511863</v>
      </c>
      <c r="BI72" s="19"/>
      <c r="BJ72" s="33" t="s">
        <v>156</v>
      </c>
      <c r="BK72" s="44">
        <f>'Por município'!AD72</f>
        <v>2</v>
      </c>
      <c r="BL72" s="173">
        <f>'Por município'!AE72</f>
        <v>1.9210526315789473</v>
      </c>
      <c r="BM72" s="168">
        <f>'Por município'!AF72</f>
        <v>55.710526315789473</v>
      </c>
      <c r="BN72" s="19"/>
      <c r="BO72" s="33" t="s">
        <v>156</v>
      </c>
      <c r="BP72" s="44">
        <f>'Por município'!AI72</f>
        <v>19</v>
      </c>
      <c r="BQ72" s="173">
        <f>'Por município'!AJ72</f>
        <v>1.8730587440918298</v>
      </c>
      <c r="BR72" s="168">
        <f>'Por município'!AK72</f>
        <v>37.461174881836598</v>
      </c>
      <c r="BS72" s="19"/>
      <c r="BT72" s="33" t="s">
        <v>156</v>
      </c>
      <c r="BU72" s="44">
        <f>'Por município'!AN72</f>
        <v>44</v>
      </c>
      <c r="BV72" s="173">
        <f>'Por município'!AO72</f>
        <v>0.77081833453323734</v>
      </c>
      <c r="BW72" s="168">
        <f>'Por município'!AP72</f>
        <v>17.728821694264457</v>
      </c>
      <c r="BX72" s="19"/>
      <c r="BY72" s="33" t="s">
        <v>156</v>
      </c>
      <c r="BZ72" s="44">
        <f>'Por município'!AS72</f>
        <v>207</v>
      </c>
      <c r="CA72" s="173">
        <f>'Por município'!AT72</f>
        <v>0.82342042884777811</v>
      </c>
      <c r="CB72" s="168">
        <f>'Por município'!AU72</f>
        <v>20.585510721194453</v>
      </c>
      <c r="CC72" s="19"/>
      <c r="CD72" s="33" t="s">
        <v>156</v>
      </c>
      <c r="CE72" s="44">
        <f>'Por município'!AX72</f>
        <v>32</v>
      </c>
      <c r="CF72" s="173">
        <f>'Por município'!AY72</f>
        <v>0.61660287712815098</v>
      </c>
      <c r="CG72" s="168">
        <f>'Por município'!AZ72</f>
        <v>10.482248911178567</v>
      </c>
      <c r="CH72" s="19"/>
      <c r="CI72" s="33" t="s">
        <v>156</v>
      </c>
      <c r="CJ72" s="44">
        <f>'Por município'!BC72</f>
        <v>13</v>
      </c>
      <c r="CK72" s="173">
        <f>'Por município'!BD72</f>
        <v>1.0468836183121897</v>
      </c>
      <c r="CL72" s="168">
        <f>'Por município'!BE72</f>
        <v>33.50027578599007</v>
      </c>
      <c r="CM72" s="214"/>
      <c r="CN72" s="215"/>
    </row>
    <row r="73" spans="1:92" x14ac:dyDescent="0.25">
      <c r="A73" s="99">
        <v>70</v>
      </c>
      <c r="B73" s="19" t="s">
        <v>40</v>
      </c>
      <c r="C73" s="16">
        <f>'Por Zona'!C29</f>
        <v>19</v>
      </c>
      <c r="D73" s="52">
        <f>'Por Zona'!D29</f>
        <v>65</v>
      </c>
      <c r="E73" s="52">
        <f>'Por Zona'!E29</f>
        <v>58</v>
      </c>
      <c r="F73" s="52">
        <f>'Por Zona'!F29</f>
        <v>62</v>
      </c>
      <c r="G73" s="52">
        <f>'Por Zona'!G29</f>
        <v>59</v>
      </c>
      <c r="H73" s="52">
        <f>'Por Zona'!H29</f>
        <v>857</v>
      </c>
      <c r="I73" s="52">
        <f>'Por Zona'!I29</f>
        <v>396</v>
      </c>
      <c r="J73" s="163">
        <f>'Por Zona'!J29</f>
        <v>984</v>
      </c>
      <c r="K73" s="163">
        <f>'Por Zona'!K29</f>
        <v>513</v>
      </c>
      <c r="L73" s="53">
        <f>'Por Zona'!L29</f>
        <v>490</v>
      </c>
      <c r="M73" s="158">
        <f>'Por Zona'!M29</f>
        <v>1.2462338354886013</v>
      </c>
      <c r="N73" s="158">
        <f>'Por Zona'!N29</f>
        <v>17.447273696840419</v>
      </c>
      <c r="O73" s="19" t="s">
        <v>40</v>
      </c>
      <c r="P73" s="52">
        <f>'Por Zona'!P29</f>
        <v>2</v>
      </c>
      <c r="Q73" s="52">
        <f>'Por Zona'!Q29</f>
        <v>3</v>
      </c>
      <c r="R73" s="52">
        <f>'Por Zona'!R29</f>
        <v>2</v>
      </c>
      <c r="S73" s="52">
        <f>'Por Zona'!S29</f>
        <v>1</v>
      </c>
      <c r="T73" s="53">
        <f>'Por Zona'!T29</f>
        <v>8</v>
      </c>
      <c r="U73" s="158">
        <f>'Por Zona'!U29</f>
        <v>1.125925925925926</v>
      </c>
      <c r="V73" s="158">
        <f>'Por Zona'!V29</f>
        <v>12.385185185185186</v>
      </c>
      <c r="W73" s="19" t="s">
        <v>40</v>
      </c>
      <c r="X73" s="54">
        <f>'Por Zona'!X29</f>
        <v>3</v>
      </c>
      <c r="Y73" s="158">
        <f>'Por Zona'!Y29</f>
        <v>1.1712328767123288</v>
      </c>
      <c r="Z73" s="158">
        <f>'Por Zona'!Z29</f>
        <v>90.18493150684931</v>
      </c>
      <c r="AA73" s="19" t="s">
        <v>40</v>
      </c>
      <c r="AB73" s="54">
        <f>'Por Zona'!AB29</f>
        <v>20</v>
      </c>
      <c r="AC73" s="158">
        <f>'Por Zona'!AC29</f>
        <v>0.79166666666666663</v>
      </c>
      <c r="AD73" s="158">
        <f>'Por Zona'!AD29</f>
        <v>20.583333333333332</v>
      </c>
      <c r="AE73" s="19" t="s">
        <v>40</v>
      </c>
      <c r="AF73" s="54">
        <f>'Por Zona'!AF29</f>
        <v>12</v>
      </c>
      <c r="AG73" s="158">
        <f>'Por Zona'!AG29</f>
        <v>0.34580384226491406</v>
      </c>
      <c r="AH73" s="158">
        <f>'Por Zona'!AH29</f>
        <v>8.2992922143579371</v>
      </c>
      <c r="AI73" s="19" t="s">
        <v>40</v>
      </c>
      <c r="AJ73" s="33" t="s">
        <v>157</v>
      </c>
      <c r="AK73" s="41">
        <f>'Por município'!D73</f>
        <v>10247</v>
      </c>
      <c r="AL73" s="173">
        <f>'Por município'!E73</f>
        <v>0.57868716949764221</v>
      </c>
      <c r="AM73" s="169">
        <f>'Por município'!F73</f>
        <v>2.8934358474882109</v>
      </c>
      <c r="AN73" s="19" t="s">
        <v>40</v>
      </c>
      <c r="AO73" s="33" t="s">
        <v>157</v>
      </c>
      <c r="AP73" s="42">
        <f>'Por município'!I73</f>
        <v>2.7065883245404008</v>
      </c>
      <c r="AQ73" s="173">
        <f>'Por município'!J73</f>
        <v>-0.33080146030379948</v>
      </c>
      <c r="AR73" s="168">
        <f>'Por município'!K73</f>
        <v>-6.3679281108481396</v>
      </c>
      <c r="AS73" s="19" t="s">
        <v>40</v>
      </c>
      <c r="AT73" s="33" t="s">
        <v>157</v>
      </c>
      <c r="AU73" s="14">
        <f>'Por município'!N73</f>
        <v>530</v>
      </c>
      <c r="AV73" s="14">
        <f>'Por município'!O73</f>
        <v>760</v>
      </c>
      <c r="AW73" s="14">
        <f>'Por município'!P73</f>
        <v>279</v>
      </c>
      <c r="AX73" s="43">
        <f>'Por município'!Q73</f>
        <v>1.4328767123287671</v>
      </c>
      <c r="AY73" s="173">
        <f>'Por município'!R73</f>
        <v>0.17667760582770636</v>
      </c>
      <c r="AZ73" s="168">
        <f>'Por município'!S73</f>
        <v>1.4134208466216509</v>
      </c>
      <c r="BA73" s="19" t="s">
        <v>40</v>
      </c>
      <c r="BB73" s="33" t="s">
        <v>157</v>
      </c>
      <c r="BC73" s="14">
        <f>'Por município'!V73</f>
        <v>7057</v>
      </c>
      <c r="BD73" s="14">
        <f>'Por município'!W73</f>
        <v>494</v>
      </c>
      <c r="BE73" s="14">
        <f>'Por município'!X73</f>
        <v>7884</v>
      </c>
      <c r="BF73" s="43">
        <f>'Por município'!Y73</f>
        <v>14.095890410958907</v>
      </c>
      <c r="BG73" s="173">
        <f>'Por município'!Z73</f>
        <v>0.57405857740585808</v>
      </c>
      <c r="BH73" s="168">
        <f>'Por município'!AA73</f>
        <v>3.4443514644351483</v>
      </c>
      <c r="BI73" s="19" t="s">
        <v>40</v>
      </c>
      <c r="BJ73" s="33" t="s">
        <v>157</v>
      </c>
      <c r="BK73" s="44">
        <f>'Por município'!AD73</f>
        <v>3</v>
      </c>
      <c r="BL73" s="173">
        <f>'Por município'!AE73</f>
        <v>2.8815789473684208</v>
      </c>
      <c r="BM73" s="168">
        <f>'Por município'!AF73</f>
        <v>83.565789473684205</v>
      </c>
      <c r="BN73" s="19" t="s">
        <v>40</v>
      </c>
      <c r="BO73" s="33" t="s">
        <v>157</v>
      </c>
      <c r="BP73" s="44">
        <f>'Por município'!AI73</f>
        <v>9</v>
      </c>
      <c r="BQ73" s="173">
        <f>'Por município'!AJ73</f>
        <v>0.88723835246455096</v>
      </c>
      <c r="BR73" s="168">
        <f>'Por município'!AK73</f>
        <v>17.744767049291021</v>
      </c>
      <c r="BS73" s="19" t="s">
        <v>40</v>
      </c>
      <c r="BT73" s="33" t="s">
        <v>157</v>
      </c>
      <c r="BU73" s="44">
        <f>'Por município'!AN73</f>
        <v>32</v>
      </c>
      <c r="BV73" s="173">
        <f>'Por município'!AO73</f>
        <v>0.56059515238780899</v>
      </c>
      <c r="BW73" s="168">
        <f>'Por município'!AP73</f>
        <v>12.893688504919607</v>
      </c>
      <c r="BX73" s="19" t="s">
        <v>40</v>
      </c>
      <c r="BY73" s="33" t="s">
        <v>157</v>
      </c>
      <c r="BZ73" s="44">
        <f>'Por município'!AS73</f>
        <v>147</v>
      </c>
      <c r="CA73" s="173">
        <f>'Por município'!AT73</f>
        <v>0.58474784077595843</v>
      </c>
      <c r="CB73" s="168">
        <f>'Por município'!AU73</f>
        <v>14.618696019398961</v>
      </c>
      <c r="CC73" s="19" t="s">
        <v>40</v>
      </c>
      <c r="CD73" s="33" t="s">
        <v>157</v>
      </c>
      <c r="CE73" s="44">
        <f>'Por município'!AX73</f>
        <v>39</v>
      </c>
      <c r="CF73" s="173">
        <f>'Por município'!AY73</f>
        <v>0.75148475649993407</v>
      </c>
      <c r="CG73" s="168">
        <f>'Por município'!AZ73</f>
        <v>12.775240860498879</v>
      </c>
      <c r="CH73" s="19" t="s">
        <v>40</v>
      </c>
      <c r="CI73" s="33" t="s">
        <v>157</v>
      </c>
      <c r="CJ73" s="44">
        <f>'Por município'!BC73</f>
        <v>13</v>
      </c>
      <c r="CK73" s="173">
        <f>'Por município'!BD73</f>
        <v>1.0468836183121897</v>
      </c>
      <c r="CL73" s="168">
        <f>'Por município'!BE73</f>
        <v>33.50027578599007</v>
      </c>
      <c r="CM73" s="212">
        <f>M73+U73+Y73+AC73+AG73+AL73+AQ73+AY73+BG73+BL73+BQ73+BV73+CA73+CF73+CK73+AL74+AQ74+AY74+BG74+BL74+BQ74+BV74+CA74+CF74+CK74+AL75+AQ75+AY75+BG75+BL75+BQ75+BV75+CA75+CF75+CK75</f>
        <v>25.853922471252844</v>
      </c>
      <c r="CN73" s="213">
        <f>N73+V73+Z73+AD73+AH73+AM73+AR73+AZ73+BH73+BM73+BR73+BW73+CB73+CG73+CL73+AM74+AR74+AZ74+BH74+BM74+BR74+BW74+CB74+CG74+CL74+AM75+AR75+AZ75+BH75+BM75+BR75+BW75+CB75+CG75+CL75</f>
        <v>589.0948548762068</v>
      </c>
    </row>
    <row r="74" spans="1:92" x14ac:dyDescent="0.25">
      <c r="A74" s="99">
        <v>71</v>
      </c>
      <c r="B74" s="19"/>
      <c r="C74" s="16"/>
      <c r="D74" s="20"/>
      <c r="E74" s="20"/>
      <c r="F74" s="20"/>
      <c r="G74" s="20"/>
      <c r="H74" s="20"/>
      <c r="I74" s="20"/>
      <c r="J74" s="164"/>
      <c r="K74" s="164"/>
      <c r="L74" s="50"/>
      <c r="M74" s="158"/>
      <c r="N74" s="158"/>
      <c r="O74" s="19"/>
      <c r="P74" s="20"/>
      <c r="Q74" s="20"/>
      <c r="R74" s="20"/>
      <c r="S74" s="20"/>
      <c r="T74" s="50"/>
      <c r="U74" s="158"/>
      <c r="V74" s="158"/>
      <c r="W74" s="19"/>
      <c r="X74" s="51"/>
      <c r="Y74" s="158"/>
      <c r="Z74" s="158"/>
      <c r="AA74" s="19"/>
      <c r="AB74" s="51"/>
      <c r="AC74" s="158"/>
      <c r="AD74" s="158"/>
      <c r="AE74" s="19"/>
      <c r="AF74" s="51"/>
      <c r="AG74" s="158"/>
      <c r="AH74" s="158"/>
      <c r="AI74" s="19"/>
      <c r="AJ74" s="33" t="s">
        <v>158</v>
      </c>
      <c r="AK74" s="41">
        <f>'Por município'!D74</f>
        <v>16582</v>
      </c>
      <c r="AL74" s="173">
        <f>'Por município'!E74</f>
        <v>0.93644877960475292</v>
      </c>
      <c r="AM74" s="169">
        <f>'Por município'!F74</f>
        <v>4.6822438980237644</v>
      </c>
      <c r="AN74" s="19"/>
      <c r="AO74" s="33" t="s">
        <v>158</v>
      </c>
      <c r="AP74" s="42">
        <f>'Por município'!I74</f>
        <v>3.7055712726224033</v>
      </c>
      <c r="AQ74" s="173">
        <f>'Por município'!J74</f>
        <v>-0.45289798124413744</v>
      </c>
      <c r="AR74" s="168">
        <f>'Por município'!K74</f>
        <v>-8.7182861389496455</v>
      </c>
      <c r="AS74" s="19"/>
      <c r="AT74" s="33" t="s">
        <v>158</v>
      </c>
      <c r="AU74" s="14">
        <f>'Por município'!N74</f>
        <v>1045</v>
      </c>
      <c r="AV74" s="14">
        <f>'Por município'!O74</f>
        <v>13058</v>
      </c>
      <c r="AW74" s="14">
        <f>'Por município'!P74</f>
        <v>485</v>
      </c>
      <c r="AX74" s="43">
        <f>'Por município'!Q74</f>
        <v>13.322374429223743</v>
      </c>
      <c r="AY74" s="173">
        <f>'Por município'!R74</f>
        <v>1.6426850948467691</v>
      </c>
      <c r="AZ74" s="168">
        <f>'Por município'!S74</f>
        <v>13.141480758774152</v>
      </c>
      <c r="BA74" s="19"/>
      <c r="BB74" s="33" t="s">
        <v>158</v>
      </c>
      <c r="BC74" s="14">
        <f>'Por município'!V74</f>
        <v>13680</v>
      </c>
      <c r="BD74" s="14">
        <f>'Por município'!W74</f>
        <v>6523</v>
      </c>
      <c r="BE74" s="14">
        <f>'Por município'!X74</f>
        <v>11421</v>
      </c>
      <c r="BF74" s="43">
        <f>'Por município'!Y74</f>
        <v>28.880365296803649</v>
      </c>
      <c r="BG74" s="173">
        <f>'Por município'!Z74</f>
        <v>1.1761599256159929</v>
      </c>
      <c r="BH74" s="168">
        <f>'Por município'!AA74</f>
        <v>7.0569595536959575</v>
      </c>
      <c r="BI74" s="19"/>
      <c r="BJ74" s="33" t="s">
        <v>158</v>
      </c>
      <c r="BK74" s="44">
        <f>'Por município'!AD74</f>
        <v>0</v>
      </c>
      <c r="BL74" s="173">
        <f>'Por município'!AE74</f>
        <v>0</v>
      </c>
      <c r="BM74" s="168">
        <f>'Por município'!AF74</f>
        <v>0</v>
      </c>
      <c r="BN74" s="19"/>
      <c r="BO74" s="33" t="s">
        <v>158</v>
      </c>
      <c r="BP74" s="44">
        <f>'Por município'!AI74</f>
        <v>7</v>
      </c>
      <c r="BQ74" s="173">
        <f>'Por município'!AJ74</f>
        <v>0.69007427413909528</v>
      </c>
      <c r="BR74" s="168">
        <f>'Por município'!AK74</f>
        <v>13.801485482781906</v>
      </c>
      <c r="BS74" s="19"/>
      <c r="BT74" s="33" t="s">
        <v>158</v>
      </c>
      <c r="BU74" s="44">
        <f>'Por município'!AN74</f>
        <v>50</v>
      </c>
      <c r="BV74" s="173">
        <f>'Por município'!AO74</f>
        <v>0.87592992560595151</v>
      </c>
      <c r="BW74" s="168">
        <f>'Por município'!AP74</f>
        <v>20.146388288936883</v>
      </c>
      <c r="BX74" s="19"/>
      <c r="BY74" s="33" t="s">
        <v>158</v>
      </c>
      <c r="BZ74" s="44">
        <f>'Por município'!AS74</f>
        <v>200</v>
      </c>
      <c r="CA74" s="173">
        <f>'Por município'!AT74</f>
        <v>0.79557529357273249</v>
      </c>
      <c r="CB74" s="168">
        <f>'Por município'!AU74</f>
        <v>19.889382339318313</v>
      </c>
      <c r="CC74" s="19"/>
      <c r="CD74" s="33" t="s">
        <v>158</v>
      </c>
      <c r="CE74" s="44">
        <f>'Por município'!AX74</f>
        <v>45</v>
      </c>
      <c r="CF74" s="173">
        <f>'Por município'!AY74</f>
        <v>0.86709779596146241</v>
      </c>
      <c r="CG74" s="168">
        <f>'Por município'!AZ74</f>
        <v>14.740662531344862</v>
      </c>
      <c r="CH74" s="19"/>
      <c r="CI74" s="33" t="s">
        <v>158</v>
      </c>
      <c r="CJ74" s="44">
        <f>'Por município'!BC74</f>
        <v>13</v>
      </c>
      <c r="CK74" s="173">
        <f>'Por município'!BD74</f>
        <v>1.0468836183121897</v>
      </c>
      <c r="CL74" s="168">
        <f>'Por município'!BE74</f>
        <v>33.50027578599007</v>
      </c>
      <c r="CM74" s="214"/>
      <c r="CN74" s="215"/>
    </row>
    <row r="75" spans="1:92" x14ac:dyDescent="0.25">
      <c r="A75" s="99">
        <v>72</v>
      </c>
      <c r="B75" s="19"/>
      <c r="C75" s="16"/>
      <c r="D75" s="20"/>
      <c r="E75" s="20"/>
      <c r="F75" s="20"/>
      <c r="G75" s="20"/>
      <c r="H75" s="20"/>
      <c r="I75" s="20"/>
      <c r="J75" s="164"/>
      <c r="K75" s="164"/>
      <c r="L75" s="50"/>
      <c r="M75" s="158"/>
      <c r="N75" s="158"/>
      <c r="O75" s="19"/>
      <c r="P75" s="20"/>
      <c r="Q75" s="20"/>
      <c r="R75" s="20"/>
      <c r="S75" s="20"/>
      <c r="T75" s="50"/>
      <c r="U75" s="158"/>
      <c r="V75" s="158"/>
      <c r="W75" s="19"/>
      <c r="X75" s="51"/>
      <c r="Y75" s="158"/>
      <c r="Z75" s="158"/>
      <c r="AA75" s="19"/>
      <c r="AB75" s="51"/>
      <c r="AC75" s="158"/>
      <c r="AD75" s="158"/>
      <c r="AE75" s="19"/>
      <c r="AF75" s="51"/>
      <c r="AG75" s="158"/>
      <c r="AH75" s="158"/>
      <c r="AI75" s="19"/>
      <c r="AJ75" s="33" t="s">
        <v>159</v>
      </c>
      <c r="AK75" s="41">
        <f>'Por município'!D75</f>
        <v>5353</v>
      </c>
      <c r="AL75" s="173">
        <f>'Por município'!E75</f>
        <v>0.30230432500447729</v>
      </c>
      <c r="AM75" s="169">
        <f>'Por município'!F75</f>
        <v>1.5115216250223864</v>
      </c>
      <c r="AN75" s="19"/>
      <c r="AO75" s="33" t="s">
        <v>159</v>
      </c>
      <c r="AP75" s="42">
        <f>'Por município'!I75</f>
        <v>0.97237398472281933</v>
      </c>
      <c r="AQ75" s="173">
        <f>'Por município'!J75</f>
        <v>-0.1188443514631483</v>
      </c>
      <c r="AR75" s="168">
        <f>'Por município'!K75</f>
        <v>-2.2877537656656046</v>
      </c>
      <c r="AS75" s="19"/>
      <c r="AT75" s="33" t="s">
        <v>159</v>
      </c>
      <c r="AU75" s="14">
        <f>'Por município'!N75</f>
        <v>167</v>
      </c>
      <c r="AV75" s="14">
        <f>'Por município'!O75</f>
        <v>239</v>
      </c>
      <c r="AW75" s="14">
        <f>'Por município'!P75</f>
        <v>360</v>
      </c>
      <c r="AX75" s="43">
        <f>'Por município'!Q75</f>
        <v>0.69954337899543384</v>
      </c>
      <c r="AY75" s="173">
        <f>'Por município'!R75</f>
        <v>8.6255606159351891E-2</v>
      </c>
      <c r="AZ75" s="168">
        <f>'Por município'!S75</f>
        <v>0.69004484927481513</v>
      </c>
      <c r="BA75" s="19"/>
      <c r="BB75" s="33" t="s">
        <v>159</v>
      </c>
      <c r="BC75" s="14">
        <f>'Por município'!V75</f>
        <v>4280</v>
      </c>
      <c r="BD75" s="14">
        <f>'Por município'!W75</f>
        <v>356</v>
      </c>
      <c r="BE75" s="14">
        <f>'Por município'!X75</f>
        <v>4576</v>
      </c>
      <c r="BF75" s="43">
        <f>'Por município'!Y75</f>
        <v>8.4127853881278529</v>
      </c>
      <c r="BG75" s="173">
        <f>'Por município'!Z75</f>
        <v>0.34261273826127392</v>
      </c>
      <c r="BH75" s="168">
        <f>'Por município'!AA75</f>
        <v>2.0556764295676437</v>
      </c>
      <c r="BI75" s="19"/>
      <c r="BJ75" s="33" t="s">
        <v>159</v>
      </c>
      <c r="BK75" s="44">
        <f>'Por município'!AD75</f>
        <v>3</v>
      </c>
      <c r="BL75" s="173">
        <f>'Por município'!AE75</f>
        <v>2.8815789473684208</v>
      </c>
      <c r="BM75" s="168">
        <f>'Por município'!AF75</f>
        <v>83.565789473684205</v>
      </c>
      <c r="BN75" s="19"/>
      <c r="BO75" s="33" t="s">
        <v>159</v>
      </c>
      <c r="BP75" s="44">
        <f>'Por município'!AI75</f>
        <v>4</v>
      </c>
      <c r="BQ75" s="173">
        <f>'Por município'!AJ75</f>
        <v>0.39432815665091159</v>
      </c>
      <c r="BR75" s="168">
        <f>'Por município'!AK75</f>
        <v>7.8865631330182318</v>
      </c>
      <c r="BS75" s="19"/>
      <c r="BT75" s="33" t="s">
        <v>159</v>
      </c>
      <c r="BU75" s="44">
        <f>'Por município'!AN75</f>
        <v>23</v>
      </c>
      <c r="BV75" s="173">
        <f>'Por município'!AO75</f>
        <v>0.40292776577873773</v>
      </c>
      <c r="BW75" s="168">
        <f>'Por município'!AP75</f>
        <v>9.2673386129109687</v>
      </c>
      <c r="BX75" s="19"/>
      <c r="BY75" s="33" t="s">
        <v>159</v>
      </c>
      <c r="BZ75" s="44">
        <f>'Por município'!AS75</f>
        <v>76</v>
      </c>
      <c r="CA75" s="173">
        <f>'Por município'!AT75</f>
        <v>0.30231861155763834</v>
      </c>
      <c r="CB75" s="168">
        <f>'Por município'!AU75</f>
        <v>7.5579652889409585</v>
      </c>
      <c r="CC75" s="19"/>
      <c r="CD75" s="33" t="s">
        <v>159</v>
      </c>
      <c r="CE75" s="44">
        <f>'Por município'!AX75</f>
        <v>21</v>
      </c>
      <c r="CF75" s="173">
        <f>'Por município'!AY75</f>
        <v>0.40464563811534909</v>
      </c>
      <c r="CG75" s="168">
        <f>'Por município'!AZ75</f>
        <v>6.8789758479609349</v>
      </c>
      <c r="CH75" s="19"/>
      <c r="CI75" s="33" t="s">
        <v>159</v>
      </c>
      <c r="CJ75" s="44">
        <f>'Por município'!BC75</f>
        <v>11</v>
      </c>
      <c r="CK75" s="173">
        <f>'Por município'!BD75</f>
        <v>0.88582460011031439</v>
      </c>
      <c r="CL75" s="168">
        <f>'Por município'!BE75</f>
        <v>28.34638720353006</v>
      </c>
      <c r="CM75" s="214"/>
      <c r="CN75" s="215"/>
    </row>
    <row r="76" spans="1:92" x14ac:dyDescent="0.25">
      <c r="A76" s="99">
        <v>73</v>
      </c>
      <c r="B76" s="19" t="s">
        <v>41</v>
      </c>
      <c r="C76" s="16">
        <f>'Por Zona'!C30</f>
        <v>29</v>
      </c>
      <c r="D76" s="52">
        <f>'Por Zona'!D30</f>
        <v>48</v>
      </c>
      <c r="E76" s="52">
        <f>'Por Zona'!E30</f>
        <v>48</v>
      </c>
      <c r="F76" s="52">
        <f>'Por Zona'!F30</f>
        <v>58</v>
      </c>
      <c r="G76" s="52">
        <f>'Por Zona'!G30</f>
        <v>56</v>
      </c>
      <c r="H76" s="52">
        <f>'Por Zona'!H30</f>
        <v>646</v>
      </c>
      <c r="I76" s="52">
        <f>'Por Zona'!I30</f>
        <v>345</v>
      </c>
      <c r="J76" s="163">
        <f>'Por Zona'!J30</f>
        <v>752</v>
      </c>
      <c r="K76" s="163">
        <f>'Por Zona'!K30</f>
        <v>449</v>
      </c>
      <c r="L76" s="53">
        <f>'Por Zona'!L30</f>
        <v>332</v>
      </c>
      <c r="M76" s="158">
        <f>'Por Zona'!M30</f>
        <v>0.95240634582055717</v>
      </c>
      <c r="N76" s="158">
        <f>'Por Zona'!N30</f>
        <v>13.333688841487801</v>
      </c>
      <c r="O76" s="19" t="s">
        <v>41</v>
      </c>
      <c r="P76" s="52">
        <f>'Por Zona'!P30</f>
        <v>2</v>
      </c>
      <c r="Q76" s="52">
        <f>'Por Zona'!Q30</f>
        <v>3</v>
      </c>
      <c r="R76" s="52">
        <f>'Por Zona'!R30</f>
        <v>3</v>
      </c>
      <c r="S76" s="52">
        <f>'Por Zona'!S30</f>
        <v>1</v>
      </c>
      <c r="T76" s="53">
        <f>'Por Zona'!T30</f>
        <v>9</v>
      </c>
      <c r="U76" s="158">
        <f>'Por Zona'!U30</f>
        <v>1.2666666666666666</v>
      </c>
      <c r="V76" s="158">
        <f>'Por Zona'!V30</f>
        <v>13.933333333333334</v>
      </c>
      <c r="W76" s="19" t="s">
        <v>41</v>
      </c>
      <c r="X76" s="54">
        <f>'Por Zona'!X30</f>
        <v>4</v>
      </c>
      <c r="Y76" s="158">
        <f>'Por Zona'!Y30</f>
        <v>1.5616438356164384</v>
      </c>
      <c r="Z76" s="158">
        <f>'Por Zona'!Z30</f>
        <v>120.24657534246576</v>
      </c>
      <c r="AA76" s="19" t="s">
        <v>41</v>
      </c>
      <c r="AB76" s="54">
        <f>'Por Zona'!AB30</f>
        <v>29</v>
      </c>
      <c r="AC76" s="158">
        <f>'Por Zona'!AC30</f>
        <v>1.1479166666666667</v>
      </c>
      <c r="AD76" s="158">
        <f>'Por Zona'!AD30</f>
        <v>29.845833333333335</v>
      </c>
      <c r="AE76" s="19" t="s">
        <v>41</v>
      </c>
      <c r="AF76" s="54">
        <f>'Por Zona'!AF30</f>
        <v>37</v>
      </c>
      <c r="AG76" s="158">
        <f>'Por Zona'!AG30</f>
        <v>1.0662285136501517</v>
      </c>
      <c r="AH76" s="158">
        <f>'Por Zona'!AH30</f>
        <v>25.589484327603643</v>
      </c>
      <c r="AI76" s="19" t="s">
        <v>41</v>
      </c>
      <c r="AJ76" s="33" t="s">
        <v>160</v>
      </c>
      <c r="AK76" s="41">
        <f>'Por município'!D76</f>
        <v>25618</v>
      </c>
      <c r="AL76" s="173">
        <f>'Por município'!E76</f>
        <v>1.4467461606509806</v>
      </c>
      <c r="AM76" s="169">
        <f>'Por município'!F76</f>
        <v>7.233730803254903</v>
      </c>
      <c r="AN76" s="19" t="s">
        <v>41</v>
      </c>
      <c r="AO76" s="33" t="s">
        <v>160</v>
      </c>
      <c r="AP76" s="42">
        <f>'Por município'!I76</f>
        <v>1.5517803809026343</v>
      </c>
      <c r="AQ76" s="173">
        <f>'Por município'!J76</f>
        <v>-0.18965987971611648</v>
      </c>
      <c r="AR76" s="168">
        <f>'Por município'!K76</f>
        <v>-3.650952684535242</v>
      </c>
      <c r="AS76" s="19" t="s">
        <v>41</v>
      </c>
      <c r="AT76" s="33" t="s">
        <v>160</v>
      </c>
      <c r="AU76" s="14">
        <f>'Por município'!N76</f>
        <v>1484</v>
      </c>
      <c r="AV76" s="14">
        <f>'Por município'!O76</f>
        <v>10615</v>
      </c>
      <c r="AW76" s="14">
        <f>'Por município'!P76</f>
        <v>4172</v>
      </c>
      <c r="AX76" s="43">
        <f>'Por município'!Q76</f>
        <v>14.859360730593608</v>
      </c>
      <c r="AY76" s="173">
        <f>'Por município'!R76</f>
        <v>1.8321996968914025</v>
      </c>
      <c r="AZ76" s="168">
        <f>'Por município'!S76</f>
        <v>14.65759757513122</v>
      </c>
      <c r="BA76" s="19" t="s">
        <v>41</v>
      </c>
      <c r="BB76" s="33" t="s">
        <v>160</v>
      </c>
      <c r="BC76" s="14">
        <f>'Por município'!V76</f>
        <v>18155</v>
      </c>
      <c r="BD76" s="14">
        <f>'Por município'!W76</f>
        <v>2720</v>
      </c>
      <c r="BE76" s="14">
        <f>'Por município'!X76</f>
        <v>18552</v>
      </c>
      <c r="BF76" s="43">
        <f>'Por município'!Y76</f>
        <v>36.006392694063926</v>
      </c>
      <c r="BG76" s="173">
        <f>'Por município'!Z76</f>
        <v>1.4663691306369138</v>
      </c>
      <c r="BH76" s="168">
        <f>'Por município'!AA76</f>
        <v>8.7982147838214821</v>
      </c>
      <c r="BI76" s="19" t="s">
        <v>41</v>
      </c>
      <c r="BJ76" s="33" t="s">
        <v>160</v>
      </c>
      <c r="BK76" s="44">
        <f>'Por município'!AD76</f>
        <v>2</v>
      </c>
      <c r="BL76" s="173">
        <f>'Por município'!AE76</f>
        <v>1.9210526315789473</v>
      </c>
      <c r="BM76" s="168">
        <f>'Por município'!AF76</f>
        <v>55.710526315789473</v>
      </c>
      <c r="BN76" s="19" t="s">
        <v>41</v>
      </c>
      <c r="BO76" s="33" t="s">
        <v>160</v>
      </c>
      <c r="BP76" s="44">
        <f>'Por município'!AI76</f>
        <v>21</v>
      </c>
      <c r="BQ76" s="173">
        <f>'Por município'!AJ76</f>
        <v>2.0702228224172856</v>
      </c>
      <c r="BR76" s="168">
        <f>'Por município'!AK76</f>
        <v>41.404456448345712</v>
      </c>
      <c r="BS76" s="19" t="s">
        <v>41</v>
      </c>
      <c r="BT76" s="33" t="s">
        <v>160</v>
      </c>
      <c r="BU76" s="44">
        <f>'Por município'!AN76</f>
        <v>82</v>
      </c>
      <c r="BV76" s="173">
        <f>'Por município'!AO76</f>
        <v>1.4365250779937604</v>
      </c>
      <c r="BW76" s="168">
        <f>'Por município'!AP76</f>
        <v>33.040076793856485</v>
      </c>
      <c r="BX76" s="19" t="s">
        <v>41</v>
      </c>
      <c r="BY76" s="33" t="s">
        <v>160</v>
      </c>
      <c r="BZ76" s="44">
        <f>'Por município'!AS76</f>
        <v>363</v>
      </c>
      <c r="CA76" s="173">
        <f>'Por município'!AT76</f>
        <v>1.4439691578345093</v>
      </c>
      <c r="CB76" s="168">
        <f>'Por município'!AU76</f>
        <v>36.099228945862734</v>
      </c>
      <c r="CC76" s="19" t="s">
        <v>41</v>
      </c>
      <c r="CD76" s="33" t="s">
        <v>160</v>
      </c>
      <c r="CE76" s="44">
        <f>'Por município'!AX76</f>
        <v>89</v>
      </c>
      <c r="CF76" s="173">
        <f>'Por município'!AY76</f>
        <v>1.7149267520126701</v>
      </c>
      <c r="CG76" s="168">
        <f>'Por município'!AZ76</f>
        <v>29.153754784215391</v>
      </c>
      <c r="CH76" s="19" t="s">
        <v>41</v>
      </c>
      <c r="CI76" s="33" t="s">
        <v>160</v>
      </c>
      <c r="CJ76" s="44">
        <f>'Por município'!BC76</f>
        <v>11</v>
      </c>
      <c r="CK76" s="173">
        <f>'Por município'!BD76</f>
        <v>0.88582460011031439</v>
      </c>
      <c r="CL76" s="168">
        <f>'Por município'!BE76</f>
        <v>28.34638720353006</v>
      </c>
      <c r="CM76" s="212">
        <f>M76+U76+Y76+AC76+AG76+AL76+AQ76+AY76+BG76+BL76+BQ76+BV76+CA76+CF76+CK76+AL77+AQ77+AY77+BG77+BL77+BQ77+BV77+CA77+CF77+CK77+AL78+AQ78+AY78+BG78+BL78+BQ78+BV78+CA78+CF78+CK78+AL79+AQ79+AY79+BG79+BL79+BQ79+BV79+CA79+CF79+CK79</f>
        <v>36.333833286287884</v>
      </c>
      <c r="CN76" s="213">
        <f>N76+V76+Z76+AD76+AH76+AM76+AR76+AZ76+BH76+BM76+BR76+BW76+CB76+CG76+CL76+AM77+AR77+AZ77+BH77+BM77+BR77+BW77+CB77+CG77+CL77+AM78+AR78+AZ78+BH78+BM78+BR78+BW78+CB78+CG78+CL78+AM79+AR79+AZ79+BH79+BM79+BR79+BW79+CB79+CG79+CL79</f>
        <v>864.22789585525618</v>
      </c>
    </row>
    <row r="77" spans="1:92" x14ac:dyDescent="0.25">
      <c r="A77" s="99">
        <v>74</v>
      </c>
      <c r="B77" s="19"/>
      <c r="C77" s="16"/>
      <c r="D77" s="20"/>
      <c r="E77" s="20"/>
      <c r="F77" s="20"/>
      <c r="G77" s="20"/>
      <c r="H77" s="20"/>
      <c r="I77" s="20"/>
      <c r="J77" s="164"/>
      <c r="K77" s="164"/>
      <c r="L77" s="50"/>
      <c r="M77" s="158"/>
      <c r="N77" s="158"/>
      <c r="O77" s="19"/>
      <c r="P77" s="20"/>
      <c r="Q77" s="20"/>
      <c r="R77" s="20"/>
      <c r="S77" s="20"/>
      <c r="T77" s="50"/>
      <c r="U77" s="158"/>
      <c r="V77" s="158"/>
      <c r="W77" s="19"/>
      <c r="X77" s="51"/>
      <c r="Y77" s="158"/>
      <c r="Z77" s="158"/>
      <c r="AA77" s="19"/>
      <c r="AB77" s="51"/>
      <c r="AC77" s="158"/>
      <c r="AD77" s="158"/>
      <c r="AE77" s="19"/>
      <c r="AF77" s="51"/>
      <c r="AG77" s="158"/>
      <c r="AH77" s="158"/>
      <c r="AI77" s="19"/>
      <c r="AJ77" s="33" t="s">
        <v>161</v>
      </c>
      <c r="AK77" s="41">
        <f>'Por município'!D77</f>
        <v>3252</v>
      </c>
      <c r="AL77" s="173">
        <f>'Por município'!E77</f>
        <v>0.18365284231544182</v>
      </c>
      <c r="AM77" s="169">
        <f>'Por município'!F77</f>
        <v>0.91826421157720906</v>
      </c>
      <c r="AN77" s="19"/>
      <c r="AO77" s="33" t="s">
        <v>161</v>
      </c>
      <c r="AP77" s="42">
        <f>'Por município'!I77</f>
        <v>4.4030311462010676</v>
      </c>
      <c r="AQ77" s="173">
        <f>'Por município'!J77</f>
        <v>-0.5381421030011112</v>
      </c>
      <c r="AR77" s="168">
        <f>'Por município'!K77</f>
        <v>-10.359235482771391</v>
      </c>
      <c r="AS77" s="19"/>
      <c r="AT77" s="33" t="s">
        <v>161</v>
      </c>
      <c r="AU77" s="14">
        <f>'Por município'!N77</f>
        <v>180</v>
      </c>
      <c r="AV77" s="14">
        <f>'Por município'!O77</f>
        <v>229</v>
      </c>
      <c r="AW77" s="14">
        <f>'Por município'!P77</f>
        <v>97</v>
      </c>
      <c r="AX77" s="43">
        <f>'Por município'!Q77</f>
        <v>0.46210045662100452</v>
      </c>
      <c r="AY77" s="173">
        <f>'Por município'!R77</f>
        <v>5.6978246366360369E-2</v>
      </c>
      <c r="AZ77" s="168">
        <f>'Por município'!S77</f>
        <v>0.45582597093088295</v>
      </c>
      <c r="BA77" s="19"/>
      <c r="BB77" s="33" t="s">
        <v>161</v>
      </c>
      <c r="BC77" s="14">
        <f>'Por município'!V77</f>
        <v>2126</v>
      </c>
      <c r="BD77" s="14">
        <f>'Por município'!W77</f>
        <v>226</v>
      </c>
      <c r="BE77" s="14">
        <f>'Por município'!X77</f>
        <v>2678</v>
      </c>
      <c r="BF77" s="43">
        <f>'Por município'!Y77</f>
        <v>4.5936073059360725</v>
      </c>
      <c r="BG77" s="173">
        <f>'Por município'!Z77</f>
        <v>0.18707577870757794</v>
      </c>
      <c r="BH77" s="168">
        <f>'Por município'!AA77</f>
        <v>1.1224546722454676</v>
      </c>
      <c r="BI77" s="19"/>
      <c r="BJ77" s="33" t="s">
        <v>161</v>
      </c>
      <c r="BK77" s="44">
        <f>'Por município'!AD77</f>
        <v>3</v>
      </c>
      <c r="BL77" s="173">
        <f>'Por município'!AE77</f>
        <v>2.8815789473684208</v>
      </c>
      <c r="BM77" s="168">
        <f>'Por município'!AF77</f>
        <v>83.565789473684205</v>
      </c>
      <c r="BN77" s="19"/>
      <c r="BO77" s="33" t="s">
        <v>161</v>
      </c>
      <c r="BP77" s="44">
        <f>'Por município'!AI77</f>
        <v>2</v>
      </c>
      <c r="BQ77" s="173">
        <f>'Por município'!AJ77</f>
        <v>0.19716407832545579</v>
      </c>
      <c r="BR77" s="168">
        <f>'Por município'!AK77</f>
        <v>3.9432815665091159</v>
      </c>
      <c r="BS77" s="19"/>
      <c r="BT77" s="33" t="s">
        <v>161</v>
      </c>
      <c r="BU77" s="44">
        <f>'Por município'!AN77</f>
        <v>12</v>
      </c>
      <c r="BV77" s="173">
        <f>'Por município'!AO77</f>
        <v>0.21022318214542834</v>
      </c>
      <c r="BW77" s="168">
        <f>'Por município'!AP77</f>
        <v>4.8351331893448517</v>
      </c>
      <c r="BX77" s="19"/>
      <c r="BY77" s="33" t="s">
        <v>161</v>
      </c>
      <c r="BZ77" s="44">
        <f>'Por município'!AS77</f>
        <v>53</v>
      </c>
      <c r="CA77" s="173">
        <f>'Por município'!AT77</f>
        <v>0.21082745279677412</v>
      </c>
      <c r="CB77" s="168">
        <f>'Por município'!AU77</f>
        <v>5.2706863199193528</v>
      </c>
      <c r="CC77" s="19"/>
      <c r="CD77" s="33" t="s">
        <v>161</v>
      </c>
      <c r="CE77" s="44">
        <f>'Por município'!AX77</f>
        <v>12</v>
      </c>
      <c r="CF77" s="173">
        <f>'Por município'!AY77</f>
        <v>0.2312260789230566</v>
      </c>
      <c r="CG77" s="168">
        <f>'Por município'!AZ77</f>
        <v>3.9308433416919621</v>
      </c>
      <c r="CH77" s="19"/>
      <c r="CI77" s="33" t="s">
        <v>161</v>
      </c>
      <c r="CJ77" s="44">
        <f>'Por município'!BC77</f>
        <v>11</v>
      </c>
      <c r="CK77" s="173">
        <f>'Por município'!BD77</f>
        <v>0.88582460011031439</v>
      </c>
      <c r="CL77" s="168">
        <f>'Por município'!BE77</f>
        <v>28.34638720353006</v>
      </c>
      <c r="CM77" s="214"/>
      <c r="CN77" s="215"/>
    </row>
    <row r="78" spans="1:92" x14ac:dyDescent="0.25">
      <c r="A78" s="99">
        <v>75</v>
      </c>
      <c r="B78" s="19"/>
      <c r="C78" s="16"/>
      <c r="D78" s="20"/>
      <c r="E78" s="20"/>
      <c r="F78" s="20"/>
      <c r="G78" s="20"/>
      <c r="H78" s="20"/>
      <c r="I78" s="20"/>
      <c r="J78" s="164"/>
      <c r="K78" s="164"/>
      <c r="L78" s="50"/>
      <c r="M78" s="158"/>
      <c r="N78" s="158"/>
      <c r="O78" s="19"/>
      <c r="P78" s="20"/>
      <c r="Q78" s="20"/>
      <c r="R78" s="20"/>
      <c r="S78" s="20"/>
      <c r="T78" s="50"/>
      <c r="U78" s="158"/>
      <c r="V78" s="158"/>
      <c r="W78" s="19"/>
      <c r="X78" s="51"/>
      <c r="Y78" s="158"/>
      <c r="Z78" s="158"/>
      <c r="AA78" s="19"/>
      <c r="AB78" s="51"/>
      <c r="AC78" s="158"/>
      <c r="AD78" s="158"/>
      <c r="AE78" s="19"/>
      <c r="AF78" s="51"/>
      <c r="AG78" s="158"/>
      <c r="AH78" s="158"/>
      <c r="AI78" s="19"/>
      <c r="AJ78" s="33" t="s">
        <v>162</v>
      </c>
      <c r="AK78" s="41">
        <f>'Por município'!D78</f>
        <v>4114</v>
      </c>
      <c r="AL78" s="173">
        <f>'Por município'!E78</f>
        <v>0.23233326976805896</v>
      </c>
      <c r="AM78" s="169">
        <f>'Por município'!F78</f>
        <v>1.1616663488402947</v>
      </c>
      <c r="AN78" s="19"/>
      <c r="AO78" s="33" t="s">
        <v>162</v>
      </c>
      <c r="AP78" s="42">
        <f>'Por município'!I78</f>
        <v>0.7833007237973274</v>
      </c>
      <c r="AQ78" s="173">
        <f>'Por município'!J78</f>
        <v>-9.5735661363712948E-2</v>
      </c>
      <c r="AR78" s="168">
        <f>'Por município'!K78</f>
        <v>-1.8429114812514742</v>
      </c>
      <c r="AS78" s="19"/>
      <c r="AT78" s="33" t="s">
        <v>162</v>
      </c>
      <c r="AU78" s="14">
        <f>'Por município'!N78</f>
        <v>227</v>
      </c>
      <c r="AV78" s="14">
        <f>'Por município'!O78</f>
        <v>212</v>
      </c>
      <c r="AW78" s="14">
        <f>'Por município'!P78</f>
        <v>109</v>
      </c>
      <c r="AX78" s="43">
        <f>'Por município'!Q78</f>
        <v>0.50045662100456612</v>
      </c>
      <c r="AY78" s="173">
        <f>'Por município'!R78</f>
        <v>6.1707666025228217E-2</v>
      </c>
      <c r="AZ78" s="168">
        <f>'Por município'!S78</f>
        <v>0.49366132820182573</v>
      </c>
      <c r="BA78" s="19"/>
      <c r="BB78" s="33" t="s">
        <v>162</v>
      </c>
      <c r="BC78" s="14">
        <f>'Por município'!V78</f>
        <v>2980</v>
      </c>
      <c r="BD78" s="14">
        <f>'Por município'!W78</f>
        <v>267</v>
      </c>
      <c r="BE78" s="14">
        <f>'Por município'!X78</f>
        <v>4566</v>
      </c>
      <c r="BF78" s="43">
        <f>'Por município'!Y78</f>
        <v>7.1351598173515995</v>
      </c>
      <c r="BG78" s="173">
        <f>'Por município'!Z78</f>
        <v>0.29058112505811268</v>
      </c>
      <c r="BH78" s="168">
        <f>'Por município'!AA78</f>
        <v>1.743486750348676</v>
      </c>
      <c r="BI78" s="19"/>
      <c r="BJ78" s="33" t="s">
        <v>162</v>
      </c>
      <c r="BK78" s="44">
        <f>'Por município'!AD78</f>
        <v>3</v>
      </c>
      <c r="BL78" s="173">
        <f>'Por município'!AE78</f>
        <v>2.8815789473684208</v>
      </c>
      <c r="BM78" s="168">
        <f>'Por município'!AF78</f>
        <v>83.565789473684205</v>
      </c>
      <c r="BN78" s="19"/>
      <c r="BO78" s="33" t="s">
        <v>162</v>
      </c>
      <c r="BP78" s="44">
        <f>'Por município'!AI78</f>
        <v>4</v>
      </c>
      <c r="BQ78" s="173">
        <f>'Por município'!AJ78</f>
        <v>0.39432815665091159</v>
      </c>
      <c r="BR78" s="168">
        <f>'Por município'!AK78</f>
        <v>7.8865631330182318</v>
      </c>
      <c r="BS78" s="19"/>
      <c r="BT78" s="33" t="s">
        <v>162</v>
      </c>
      <c r="BU78" s="44">
        <f>'Por município'!AN78</f>
        <v>13</v>
      </c>
      <c r="BV78" s="173">
        <f>'Por município'!AO78</f>
        <v>0.22774178065754738</v>
      </c>
      <c r="BW78" s="168">
        <f>'Por município'!AP78</f>
        <v>5.2380609551235899</v>
      </c>
      <c r="BX78" s="19"/>
      <c r="BY78" s="33" t="s">
        <v>162</v>
      </c>
      <c r="BZ78" s="44">
        <f>'Por município'!AS78</f>
        <v>63</v>
      </c>
      <c r="CA78" s="173">
        <f>'Por município'!AT78</f>
        <v>0.25060621747541073</v>
      </c>
      <c r="CB78" s="168">
        <f>'Por município'!AU78</f>
        <v>6.2651554368852684</v>
      </c>
      <c r="CC78" s="19"/>
      <c r="CD78" s="33" t="s">
        <v>162</v>
      </c>
      <c r="CE78" s="44">
        <f>'Por município'!AX78</f>
        <v>14</v>
      </c>
      <c r="CF78" s="173">
        <f>'Por município'!AY78</f>
        <v>0.26976375874356606</v>
      </c>
      <c r="CG78" s="168">
        <f>'Por município'!AZ78</f>
        <v>4.5859838986406229</v>
      </c>
      <c r="CH78" s="19"/>
      <c r="CI78" s="33" t="s">
        <v>162</v>
      </c>
      <c r="CJ78" s="44">
        <f>'Por município'!BC78</f>
        <v>11</v>
      </c>
      <c r="CK78" s="173">
        <f>'Por município'!BD78</f>
        <v>0.88582460011031439</v>
      </c>
      <c r="CL78" s="168">
        <f>'Por município'!BE78</f>
        <v>28.34638720353006</v>
      </c>
      <c r="CM78" s="214"/>
      <c r="CN78" s="215"/>
    </row>
    <row r="79" spans="1:92" x14ac:dyDescent="0.25">
      <c r="A79" s="99">
        <v>76</v>
      </c>
      <c r="B79" s="19"/>
      <c r="C79" s="16"/>
      <c r="D79" s="20"/>
      <c r="E79" s="20"/>
      <c r="F79" s="20"/>
      <c r="G79" s="20"/>
      <c r="H79" s="20"/>
      <c r="I79" s="20"/>
      <c r="J79" s="164"/>
      <c r="K79" s="164"/>
      <c r="L79" s="50"/>
      <c r="M79" s="158"/>
      <c r="N79" s="158"/>
      <c r="O79" s="19"/>
      <c r="P79" s="20"/>
      <c r="Q79" s="20"/>
      <c r="R79" s="20"/>
      <c r="S79" s="20"/>
      <c r="T79" s="50"/>
      <c r="U79" s="158"/>
      <c r="V79" s="158"/>
      <c r="W79" s="19"/>
      <c r="X79" s="51"/>
      <c r="Y79" s="158"/>
      <c r="Z79" s="158"/>
      <c r="AA79" s="19"/>
      <c r="AB79" s="51"/>
      <c r="AC79" s="158"/>
      <c r="AD79" s="158"/>
      <c r="AE79" s="19"/>
      <c r="AF79" s="51"/>
      <c r="AG79" s="158"/>
      <c r="AH79" s="158"/>
      <c r="AI79" s="19"/>
      <c r="AJ79" s="33" t="s">
        <v>163</v>
      </c>
      <c r="AK79" s="41">
        <f>'Por município'!D79</f>
        <v>7372</v>
      </c>
      <c r="AL79" s="173">
        <f>'Por município'!E79</f>
        <v>0.41632495496600158</v>
      </c>
      <c r="AM79" s="169">
        <f>'Por município'!F79</f>
        <v>2.0816247748300079</v>
      </c>
      <c r="AN79" s="19"/>
      <c r="AO79" s="33" t="s">
        <v>163</v>
      </c>
      <c r="AP79" s="42">
        <f>'Por município'!I79</f>
        <v>1.1167922608866518</v>
      </c>
      <c r="AQ79" s="173">
        <f>'Por município'!J79</f>
        <v>-0.13649527244599319</v>
      </c>
      <c r="AR79" s="168">
        <f>'Por município'!K79</f>
        <v>-2.6275339945853688</v>
      </c>
      <c r="AS79" s="19"/>
      <c r="AT79" s="33" t="s">
        <v>163</v>
      </c>
      <c r="AU79" s="14">
        <f>'Por município'!N79</f>
        <v>539</v>
      </c>
      <c r="AV79" s="14">
        <f>'Por município'!O79</f>
        <v>654</v>
      </c>
      <c r="AW79" s="14">
        <f>'Por município'!P79</f>
        <v>341</v>
      </c>
      <c r="AX79" s="43">
        <f>'Por município'!Q79</f>
        <v>1.4009132420091326</v>
      </c>
      <c r="AY79" s="173">
        <f>'Por município'!R79</f>
        <v>0.17273642277864987</v>
      </c>
      <c r="AZ79" s="168">
        <f>'Por município'!S79</f>
        <v>1.3818913822291989</v>
      </c>
      <c r="BA79" s="19"/>
      <c r="BB79" s="33" t="s">
        <v>163</v>
      </c>
      <c r="BC79" s="14">
        <f>'Por município'!V79</f>
        <v>5569</v>
      </c>
      <c r="BD79" s="14">
        <f>'Por município'!W79</f>
        <v>544</v>
      </c>
      <c r="BE79" s="14">
        <f>'Por município'!X79</f>
        <v>7610</v>
      </c>
      <c r="BF79" s="43">
        <f>'Por município'!Y79</f>
        <v>12.532420091324203</v>
      </c>
      <c r="BG79" s="173">
        <f>'Por município'!Z79</f>
        <v>0.51038586703858702</v>
      </c>
      <c r="BH79" s="168">
        <f>'Por município'!AA79</f>
        <v>3.0623152022315221</v>
      </c>
      <c r="BI79" s="19"/>
      <c r="BJ79" s="33" t="s">
        <v>163</v>
      </c>
      <c r="BK79" s="44">
        <f>'Por município'!AD79</f>
        <v>3</v>
      </c>
      <c r="BL79" s="173">
        <f>'Por município'!AE79</f>
        <v>2.8815789473684208</v>
      </c>
      <c r="BM79" s="168">
        <f>'Por município'!AF79</f>
        <v>83.565789473684205</v>
      </c>
      <c r="BN79" s="19"/>
      <c r="BO79" s="33" t="s">
        <v>163</v>
      </c>
      <c r="BP79" s="44">
        <f>'Por município'!AI79</f>
        <v>4</v>
      </c>
      <c r="BQ79" s="173">
        <f>'Por município'!AJ79</f>
        <v>0.39432815665091159</v>
      </c>
      <c r="BR79" s="168">
        <f>'Por município'!AK79</f>
        <v>7.8865631330182318</v>
      </c>
      <c r="BS79" s="19"/>
      <c r="BT79" s="33" t="s">
        <v>163</v>
      </c>
      <c r="BU79" s="44">
        <f>'Por município'!AN79</f>
        <v>20</v>
      </c>
      <c r="BV79" s="173">
        <f>'Por município'!AO79</f>
        <v>0.35037197024238059</v>
      </c>
      <c r="BW79" s="168">
        <f>'Por município'!AP79</f>
        <v>8.058555315574754</v>
      </c>
      <c r="BX79" s="19"/>
      <c r="BY79" s="33" t="s">
        <v>163</v>
      </c>
      <c r="BZ79" s="44">
        <f>'Por município'!AS79</f>
        <v>108</v>
      </c>
      <c r="CA79" s="173">
        <f>'Por município'!AT79</f>
        <v>0.42961065852927549</v>
      </c>
      <c r="CB79" s="168">
        <f>'Por município'!AU79</f>
        <v>10.740266463231887</v>
      </c>
      <c r="CC79" s="19"/>
      <c r="CD79" s="33" t="s">
        <v>163</v>
      </c>
      <c r="CE79" s="44">
        <f>'Por município'!AX79</f>
        <v>26</v>
      </c>
      <c r="CF79" s="173">
        <f>'Por município'!AY79</f>
        <v>0.50098983766662264</v>
      </c>
      <c r="CG79" s="168">
        <f>'Por município'!AZ79</f>
        <v>8.5168272403325851</v>
      </c>
      <c r="CH79" s="19"/>
      <c r="CI79" s="33" t="s">
        <v>163</v>
      </c>
      <c r="CJ79" s="44">
        <f>'Por município'!BC79</f>
        <v>11</v>
      </c>
      <c r="CK79" s="173">
        <f>'Por município'!BD79</f>
        <v>0.88582460011031439</v>
      </c>
      <c r="CL79" s="168">
        <f>'Por município'!BE79</f>
        <v>28.34638720353006</v>
      </c>
      <c r="CM79" s="214"/>
      <c r="CN79" s="215"/>
    </row>
    <row r="80" spans="1:92" x14ac:dyDescent="0.25">
      <c r="A80" s="99">
        <v>77</v>
      </c>
      <c r="B80" s="19" t="s">
        <v>42</v>
      </c>
      <c r="C80" s="16">
        <f>'Por Zona'!C31</f>
        <v>288</v>
      </c>
      <c r="D80" s="52">
        <f>'Por Zona'!D31</f>
        <v>158</v>
      </c>
      <c r="E80" s="52">
        <f>'Por Zona'!E31</f>
        <v>157</v>
      </c>
      <c r="F80" s="52">
        <f>'Por Zona'!F31</f>
        <v>137</v>
      </c>
      <c r="G80" s="52">
        <f>'Por Zona'!G31</f>
        <v>134</v>
      </c>
      <c r="H80" s="52">
        <f>'Por Zona'!H31</f>
        <v>690</v>
      </c>
      <c r="I80" s="52">
        <f>'Por Zona'!I31</f>
        <v>351</v>
      </c>
      <c r="J80" s="163">
        <f>'Por Zona'!J31</f>
        <v>985</v>
      </c>
      <c r="K80" s="163">
        <f>'Por Zona'!K31</f>
        <v>642</v>
      </c>
      <c r="L80" s="53">
        <f>'Por Zona'!L31</f>
        <v>631</v>
      </c>
      <c r="M80" s="158">
        <f>'Por Zona'!M31</f>
        <v>1.2475003332888948</v>
      </c>
      <c r="N80" s="158">
        <f>'Por Zona'!N31</f>
        <v>17.465004666044528</v>
      </c>
      <c r="O80" s="19" t="s">
        <v>42</v>
      </c>
      <c r="P80" s="52">
        <f>'Por Zona'!P31</f>
        <v>2</v>
      </c>
      <c r="Q80" s="52">
        <f>'Por Zona'!Q31</f>
        <v>2</v>
      </c>
      <c r="R80" s="52">
        <f>'Por Zona'!R31</f>
        <v>4</v>
      </c>
      <c r="S80" s="52">
        <f>'Por Zona'!S31</f>
        <v>1</v>
      </c>
      <c r="T80" s="53">
        <f>'Por Zona'!T31</f>
        <v>9</v>
      </c>
      <c r="U80" s="158">
        <f>'Por Zona'!U31</f>
        <v>1.2666666666666666</v>
      </c>
      <c r="V80" s="158">
        <f>'Por Zona'!V31</f>
        <v>13.933333333333334</v>
      </c>
      <c r="W80" s="19" t="s">
        <v>42</v>
      </c>
      <c r="X80" s="54">
        <f>'Por Zona'!X31</f>
        <v>4</v>
      </c>
      <c r="Y80" s="158">
        <f>'Por Zona'!Y31</f>
        <v>1.5616438356164384</v>
      </c>
      <c r="Z80" s="158">
        <f>'Por Zona'!Z31</f>
        <v>120.24657534246576</v>
      </c>
      <c r="AA80" s="19" t="s">
        <v>42</v>
      </c>
      <c r="AB80" s="54">
        <f>'Por Zona'!AB31</f>
        <v>28</v>
      </c>
      <c r="AC80" s="158">
        <f>'Por Zona'!AC31</f>
        <v>1.1083333333333334</v>
      </c>
      <c r="AD80" s="158">
        <f>'Por Zona'!AD31</f>
        <v>28.81666666666667</v>
      </c>
      <c r="AE80" s="19" t="s">
        <v>42</v>
      </c>
      <c r="AF80" s="54">
        <f>'Por Zona'!AF31</f>
        <v>66</v>
      </c>
      <c r="AG80" s="158">
        <f>'Por Zona'!AG31</f>
        <v>1.9019211324570273</v>
      </c>
      <c r="AH80" s="158">
        <f>'Por Zona'!AH31</f>
        <v>45.646107178968656</v>
      </c>
      <c r="AI80" s="19" t="s">
        <v>42</v>
      </c>
      <c r="AJ80" s="33" t="s">
        <v>164</v>
      </c>
      <c r="AK80" s="41">
        <f>'Por município'!D80</f>
        <v>3838</v>
      </c>
      <c r="AL80" s="173">
        <f>'Por município'!E80</f>
        <v>0.21674649717302147</v>
      </c>
      <c r="AM80" s="169">
        <f>'Por município'!F80</f>
        <v>1.0837324858651074</v>
      </c>
      <c r="AN80" s="19" t="s">
        <v>42</v>
      </c>
      <c r="AO80" s="33" t="s">
        <v>164</v>
      </c>
      <c r="AP80" s="42">
        <f>'Por município'!I80</f>
        <v>1.3708174194710003</v>
      </c>
      <c r="AQ80" s="173">
        <f>'Por município'!J80</f>
        <v>-0.16754243711883868</v>
      </c>
      <c r="AR80" s="168">
        <f>'Por município'!K80</f>
        <v>-3.2251919145376444</v>
      </c>
      <c r="AS80" s="19" t="s">
        <v>42</v>
      </c>
      <c r="AT80" s="33" t="s">
        <v>164</v>
      </c>
      <c r="AU80" s="14">
        <f>'Por município'!N80</f>
        <v>159</v>
      </c>
      <c r="AV80" s="14">
        <f>'Por município'!O80</f>
        <v>172</v>
      </c>
      <c r="AW80" s="14">
        <f>'Por município'!P80</f>
        <v>214</v>
      </c>
      <c r="AX80" s="43">
        <f>'Por município'!Q80</f>
        <v>0.49771689497716892</v>
      </c>
      <c r="AY80" s="173">
        <f>'Por município'!R80</f>
        <v>6.1369850335309097E-2</v>
      </c>
      <c r="AZ80" s="168">
        <f>'Por município'!S80</f>
        <v>0.49095880268247277</v>
      </c>
      <c r="BA80" s="19" t="s">
        <v>42</v>
      </c>
      <c r="BB80" s="33" t="s">
        <v>164</v>
      </c>
      <c r="BC80" s="14">
        <f>'Por município'!V80</f>
        <v>3039</v>
      </c>
      <c r="BD80" s="14">
        <f>'Por município'!W80</f>
        <v>232</v>
      </c>
      <c r="BE80" s="14">
        <f>'Por município'!X80</f>
        <v>3245</v>
      </c>
      <c r="BF80" s="43">
        <f>'Por município'!Y80</f>
        <v>5.9506849315068493</v>
      </c>
      <c r="BG80" s="173">
        <f>'Por município'!Z80</f>
        <v>0.24234309623430972</v>
      </c>
      <c r="BH80" s="168">
        <f>'Por município'!AA80</f>
        <v>1.4540585774058583</v>
      </c>
      <c r="BI80" s="19" t="s">
        <v>42</v>
      </c>
      <c r="BJ80" s="33" t="s">
        <v>164</v>
      </c>
      <c r="BK80" s="44">
        <f>'Por município'!AD80</f>
        <v>3</v>
      </c>
      <c r="BL80" s="173">
        <f>'Por município'!AE80</f>
        <v>2.8815789473684208</v>
      </c>
      <c r="BM80" s="168">
        <f>'Por município'!AF80</f>
        <v>83.565789473684205</v>
      </c>
      <c r="BN80" s="19" t="s">
        <v>42</v>
      </c>
      <c r="BO80" s="33" t="s">
        <v>164</v>
      </c>
      <c r="BP80" s="44">
        <f>'Por município'!AI80</f>
        <v>3</v>
      </c>
      <c r="BQ80" s="173">
        <f>'Por município'!AJ80</f>
        <v>0.29574611748818369</v>
      </c>
      <c r="BR80" s="168">
        <f>'Por município'!AK80</f>
        <v>5.9149223497636738</v>
      </c>
      <c r="BS80" s="19" t="s">
        <v>42</v>
      </c>
      <c r="BT80" s="33" t="s">
        <v>164</v>
      </c>
      <c r="BU80" s="44">
        <f>'Por município'!AN80</f>
        <v>12</v>
      </c>
      <c r="BV80" s="173">
        <f>'Por município'!AO80</f>
        <v>0.21022318214542834</v>
      </c>
      <c r="BW80" s="168">
        <f>'Por município'!AP80</f>
        <v>4.8351331893448517</v>
      </c>
      <c r="BX80" s="19" t="s">
        <v>42</v>
      </c>
      <c r="BY80" s="33" t="s">
        <v>164</v>
      </c>
      <c r="BZ80" s="44">
        <f>'Por município'!AS80</f>
        <v>80</v>
      </c>
      <c r="CA80" s="173">
        <f>'Por município'!AT80</f>
        <v>0.31823011742909302</v>
      </c>
      <c r="CB80" s="168">
        <f>'Por município'!AU80</f>
        <v>7.9557529357273253</v>
      </c>
      <c r="CC80" s="19" t="s">
        <v>42</v>
      </c>
      <c r="CD80" s="33" t="s">
        <v>164</v>
      </c>
      <c r="CE80" s="44">
        <f>'Por município'!AX80</f>
        <v>13</v>
      </c>
      <c r="CF80" s="173">
        <f>'Por município'!AY80</f>
        <v>0.25049491883331132</v>
      </c>
      <c r="CG80" s="168">
        <f>'Por município'!AZ80</f>
        <v>4.2584136201662925</v>
      </c>
      <c r="CH80" s="19" t="s">
        <v>42</v>
      </c>
      <c r="CI80" s="33" t="s">
        <v>164</v>
      </c>
      <c r="CJ80" s="44">
        <f>'Por município'!BC80</f>
        <v>11</v>
      </c>
      <c r="CK80" s="173">
        <f>'Por município'!BD80</f>
        <v>0.88582460011031439</v>
      </c>
      <c r="CL80" s="168">
        <f>'Por município'!BE80</f>
        <v>28.34638720353006</v>
      </c>
      <c r="CM80" s="212">
        <f>M80+U80+Y80+AC80+AG80+AL80+AQ80+AY80+BG80+BL80+BQ80+BV80+CA80+CF80+CK80+AL81+AQ81+AY81+BG81+BL81+BQ81+BV81+CA81+CF81+CK81+AL82+AQ82+AY82+BG82+BL82+BQ82+BV82+CA82+CF82+CK82+AL83+AQ83+AY83+BG83+BL83+BQ83+BV83+CA83+CF83+CK83</f>
        <v>34.408612694484269</v>
      </c>
      <c r="CN80" s="213">
        <f>N80+V80+Z80+AD80+AH80+AM80+AR80+AZ80+BH80+BM80+BR80+BW80+CB80+CG80+CL80+AM81+AR81+AZ81+BH81+BM81+BR81+BW81+CB81+CG81+CL81+AM82+AR82+AZ82+BH82+BM82+BR82+BW82+CB82+CG82+CL82+AM83+AR83+AZ83+BH83+BM83+BR83+BW83+CB83+CG83+CL83</f>
        <v>822.43443830575677</v>
      </c>
    </row>
    <row r="81" spans="1:92" x14ac:dyDescent="0.25">
      <c r="A81" s="99">
        <v>78</v>
      </c>
      <c r="B81" s="19"/>
      <c r="C81" s="16"/>
      <c r="D81" s="20"/>
      <c r="E81" s="20"/>
      <c r="F81" s="20"/>
      <c r="G81" s="20"/>
      <c r="H81" s="20"/>
      <c r="I81" s="20"/>
      <c r="J81" s="164"/>
      <c r="K81" s="164"/>
      <c r="L81" s="50"/>
      <c r="M81" s="158"/>
      <c r="N81" s="158"/>
      <c r="O81" s="19"/>
      <c r="P81" s="20"/>
      <c r="Q81" s="20"/>
      <c r="R81" s="20"/>
      <c r="S81" s="20"/>
      <c r="T81" s="50"/>
      <c r="U81" s="158"/>
      <c r="V81" s="158"/>
      <c r="W81" s="19"/>
      <c r="X81" s="51"/>
      <c r="Y81" s="158"/>
      <c r="Z81" s="158"/>
      <c r="AA81" s="19"/>
      <c r="AB81" s="51"/>
      <c r="AC81" s="158"/>
      <c r="AD81" s="158"/>
      <c r="AE81" s="19"/>
      <c r="AF81" s="51"/>
      <c r="AG81" s="158"/>
      <c r="AH81" s="158"/>
      <c r="AI81" s="19"/>
      <c r="AJ81" s="33" t="s">
        <v>165</v>
      </c>
      <c r="AK81" s="41">
        <f>'Por município'!D81</f>
        <v>21391</v>
      </c>
      <c r="AL81" s="173">
        <f>'Por município'!E81</f>
        <v>1.2080313499291562</v>
      </c>
      <c r="AM81" s="169">
        <f>'Por município'!F81</f>
        <v>6.0401567496457806</v>
      </c>
      <c r="AN81" s="19"/>
      <c r="AO81" s="33" t="s">
        <v>165</v>
      </c>
      <c r="AP81" s="42">
        <f>'Por município'!I81</f>
        <v>5.4305920017427525</v>
      </c>
      <c r="AQ81" s="173">
        <f>'Por município'!J81</f>
        <v>-0.6637314393926852</v>
      </c>
      <c r="AR81" s="168">
        <f>'Por município'!K81</f>
        <v>-12.776830208309191</v>
      </c>
      <c r="AS81" s="19"/>
      <c r="AT81" s="33" t="s">
        <v>165</v>
      </c>
      <c r="AU81" s="14">
        <f>'Por município'!N81</f>
        <v>1473</v>
      </c>
      <c r="AV81" s="14">
        <f>'Por município'!O81</f>
        <v>2481</v>
      </c>
      <c r="AW81" s="14">
        <f>'Por município'!P81</f>
        <v>1452</v>
      </c>
      <c r="AX81" s="43">
        <f>'Por município'!Q81</f>
        <v>4.9369863013698634</v>
      </c>
      <c r="AY81" s="173">
        <f>'Por município'!R81</f>
        <v>0.60874387323427703</v>
      </c>
      <c r="AZ81" s="168">
        <f>'Por município'!S81</f>
        <v>4.8699509858742163</v>
      </c>
      <c r="BA81" s="19"/>
      <c r="BB81" s="33" t="s">
        <v>165</v>
      </c>
      <c r="BC81" s="14">
        <f>'Por município'!V81</f>
        <v>15852</v>
      </c>
      <c r="BD81" s="14">
        <f>'Por município'!W81</f>
        <v>2242</v>
      </c>
      <c r="BE81" s="14">
        <f>'Por município'!X81</f>
        <v>16848</v>
      </c>
      <c r="BF81" s="43">
        <f>'Por município'!Y81</f>
        <v>31.910502283105021</v>
      </c>
      <c r="BG81" s="173">
        <f>'Por município'!Z81</f>
        <v>1.2995629939562998</v>
      </c>
      <c r="BH81" s="168">
        <f>'Por município'!AA81</f>
        <v>7.7973779637377989</v>
      </c>
      <c r="BI81" s="19"/>
      <c r="BJ81" s="33" t="s">
        <v>165</v>
      </c>
      <c r="BK81" s="44">
        <f>'Por município'!AD81</f>
        <v>3</v>
      </c>
      <c r="BL81" s="173">
        <f>'Por município'!AE81</f>
        <v>2.8815789473684208</v>
      </c>
      <c r="BM81" s="168">
        <f>'Por município'!AF81</f>
        <v>83.565789473684205</v>
      </c>
      <c r="BN81" s="19"/>
      <c r="BO81" s="33" t="s">
        <v>165</v>
      </c>
      <c r="BP81" s="44">
        <f>'Por município'!AI81</f>
        <v>15</v>
      </c>
      <c r="BQ81" s="173">
        <f>'Por município'!AJ81</f>
        <v>1.4787305874409182</v>
      </c>
      <c r="BR81" s="168">
        <f>'Por município'!AK81</f>
        <v>29.574611748818363</v>
      </c>
      <c r="BS81" s="19"/>
      <c r="BT81" s="33" t="s">
        <v>165</v>
      </c>
      <c r="BU81" s="44">
        <f>'Por município'!AN81</f>
        <v>65</v>
      </c>
      <c r="BV81" s="173">
        <f>'Por município'!AO81</f>
        <v>1.1387089032877369</v>
      </c>
      <c r="BW81" s="168">
        <f>'Por município'!AP81</f>
        <v>26.19030477561795</v>
      </c>
      <c r="BX81" s="19"/>
      <c r="BY81" s="33" t="s">
        <v>165</v>
      </c>
      <c r="BZ81" s="44">
        <f>'Por município'!AS81</f>
        <v>350</v>
      </c>
      <c r="CA81" s="173">
        <f>'Por município'!AT81</f>
        <v>1.3922567637522818</v>
      </c>
      <c r="CB81" s="168">
        <f>'Por município'!AU81</f>
        <v>34.806419093807044</v>
      </c>
      <c r="CC81" s="19"/>
      <c r="CD81" s="33" t="s">
        <v>165</v>
      </c>
      <c r="CE81" s="44">
        <f>'Por município'!AX81</f>
        <v>65</v>
      </c>
      <c r="CF81" s="173">
        <f>'Por município'!AY81</f>
        <v>1.2524745941665567</v>
      </c>
      <c r="CG81" s="168">
        <f>'Por município'!AZ81</f>
        <v>21.292068100831465</v>
      </c>
      <c r="CH81" s="19"/>
      <c r="CI81" s="33" t="s">
        <v>165</v>
      </c>
      <c r="CJ81" s="44">
        <f>'Por município'!BC81</f>
        <v>13</v>
      </c>
      <c r="CK81" s="173">
        <f>'Por município'!BD81</f>
        <v>1.0468836183121897</v>
      </c>
      <c r="CL81" s="168">
        <f>'Por município'!BE81</f>
        <v>33.50027578599007</v>
      </c>
      <c r="CM81" s="214"/>
      <c r="CN81" s="215"/>
    </row>
    <row r="82" spans="1:92" x14ac:dyDescent="0.25">
      <c r="A82" s="99">
        <v>79</v>
      </c>
      <c r="B82" s="19"/>
      <c r="C82" s="16"/>
      <c r="D82" s="20"/>
      <c r="E82" s="20"/>
      <c r="F82" s="20"/>
      <c r="G82" s="20"/>
      <c r="H82" s="20"/>
      <c r="I82" s="20"/>
      <c r="J82" s="164"/>
      <c r="K82" s="164"/>
      <c r="L82" s="50"/>
      <c r="M82" s="158"/>
      <c r="N82" s="158"/>
      <c r="O82" s="19"/>
      <c r="P82" s="20"/>
      <c r="Q82" s="20"/>
      <c r="R82" s="20"/>
      <c r="S82" s="20"/>
      <c r="T82" s="50"/>
      <c r="U82" s="158"/>
      <c r="V82" s="158"/>
      <c r="W82" s="19"/>
      <c r="X82" s="51"/>
      <c r="Y82" s="158"/>
      <c r="Z82" s="158"/>
      <c r="AA82" s="19"/>
      <c r="AB82" s="51"/>
      <c r="AC82" s="158"/>
      <c r="AD82" s="158"/>
      <c r="AE82" s="19"/>
      <c r="AF82" s="51"/>
      <c r="AG82" s="158"/>
      <c r="AH82" s="158"/>
      <c r="AI82" s="19"/>
      <c r="AJ82" s="33" t="s">
        <v>166</v>
      </c>
      <c r="AK82" s="41">
        <f>'Por município'!D82</f>
        <v>8419</v>
      </c>
      <c r="AL82" s="173">
        <f>'Por município'!E82</f>
        <v>0.47545303796239385</v>
      </c>
      <c r="AM82" s="169">
        <f>'Por município'!F82</f>
        <v>2.3772651898119692</v>
      </c>
      <c r="AN82" s="19"/>
      <c r="AO82" s="33" t="s">
        <v>166</v>
      </c>
      <c r="AP82" s="42">
        <f>'Por município'!I82</f>
        <v>3.1938295766495179</v>
      </c>
      <c r="AQ82" s="173">
        <f>'Por município'!J82</f>
        <v>-0.39035248853241544</v>
      </c>
      <c r="AR82" s="168">
        <f>'Por município'!K82</f>
        <v>-7.514285404248997</v>
      </c>
      <c r="AS82" s="19"/>
      <c r="AT82" s="33" t="s">
        <v>166</v>
      </c>
      <c r="AU82" s="14">
        <f>'Por município'!N82</f>
        <v>559</v>
      </c>
      <c r="AV82" s="14">
        <f>'Por município'!O82</f>
        <v>6335</v>
      </c>
      <c r="AW82" s="14">
        <f>'Por município'!P82</f>
        <v>374</v>
      </c>
      <c r="AX82" s="43">
        <f>'Por município'!Q82</f>
        <v>6.6374429223744293</v>
      </c>
      <c r="AY82" s="173">
        <f>'Por município'!R82</f>
        <v>0.81841481144408545</v>
      </c>
      <c r="AZ82" s="168">
        <f>'Por município'!S82</f>
        <v>6.5473184915526836</v>
      </c>
      <c r="BA82" s="19"/>
      <c r="BB82" s="33" t="s">
        <v>166</v>
      </c>
      <c r="BC82" s="14">
        <f>'Por município'!V82</f>
        <v>7344</v>
      </c>
      <c r="BD82" s="14">
        <f>'Por município'!W82</f>
        <v>4160</v>
      </c>
      <c r="BE82" s="14">
        <f>'Por município'!X82</f>
        <v>5685</v>
      </c>
      <c r="BF82" s="43">
        <f>'Por município'!Y82</f>
        <v>15.697716894977169</v>
      </c>
      <c r="BG82" s="173">
        <f>'Por município'!Z82</f>
        <v>0.63929335192933545</v>
      </c>
      <c r="BH82" s="168">
        <f>'Por município'!AA82</f>
        <v>3.8357601115760129</v>
      </c>
      <c r="BI82" s="19"/>
      <c r="BJ82" s="33" t="s">
        <v>166</v>
      </c>
      <c r="BK82" s="44">
        <f>'Por município'!AD82</f>
        <v>0</v>
      </c>
      <c r="BL82" s="173">
        <f>'Por município'!AE82</f>
        <v>0</v>
      </c>
      <c r="BM82" s="168">
        <f>'Por município'!AF82</f>
        <v>0</v>
      </c>
      <c r="BN82" s="19"/>
      <c r="BO82" s="33" t="s">
        <v>166</v>
      </c>
      <c r="BP82" s="44">
        <f>'Por município'!AI82</f>
        <v>7</v>
      </c>
      <c r="BQ82" s="173">
        <f>'Por município'!AJ82</f>
        <v>0.69007427413909528</v>
      </c>
      <c r="BR82" s="168">
        <f>'Por município'!AK82</f>
        <v>13.801485482781906</v>
      </c>
      <c r="BS82" s="19"/>
      <c r="BT82" s="33" t="s">
        <v>166</v>
      </c>
      <c r="BU82" s="44">
        <f>'Por município'!AN82</f>
        <v>31</v>
      </c>
      <c r="BV82" s="173">
        <f>'Por município'!AO82</f>
        <v>0.54307655387568987</v>
      </c>
      <c r="BW82" s="168">
        <f>'Por município'!AP82</f>
        <v>12.490760739140867</v>
      </c>
      <c r="BX82" s="19"/>
      <c r="BY82" s="33" t="s">
        <v>166</v>
      </c>
      <c r="BZ82" s="44">
        <f>'Por município'!AS82</f>
        <v>172</v>
      </c>
      <c r="CA82" s="173">
        <f>'Por município'!AT82</f>
        <v>0.68419475247254991</v>
      </c>
      <c r="CB82" s="168">
        <f>'Por município'!AU82</f>
        <v>17.104868811813748</v>
      </c>
      <c r="CC82" s="19"/>
      <c r="CD82" s="33" t="s">
        <v>166</v>
      </c>
      <c r="CE82" s="44">
        <f>'Por município'!AX82</f>
        <v>29</v>
      </c>
      <c r="CF82" s="173">
        <f>'Por município'!AY82</f>
        <v>0.55879635739738676</v>
      </c>
      <c r="CG82" s="168">
        <f>'Por município'!AZ82</f>
        <v>9.4995380757555754</v>
      </c>
      <c r="CH82" s="19"/>
      <c r="CI82" s="33" t="s">
        <v>166</v>
      </c>
      <c r="CJ82" s="44">
        <f>'Por município'!BC82</f>
        <v>11</v>
      </c>
      <c r="CK82" s="173">
        <f>'Por município'!BD82</f>
        <v>0.88582460011031439</v>
      </c>
      <c r="CL82" s="168">
        <f>'Por município'!BE82</f>
        <v>28.34638720353006</v>
      </c>
      <c r="CM82" s="214"/>
      <c r="CN82" s="215"/>
    </row>
    <row r="83" spans="1:92" x14ac:dyDescent="0.25">
      <c r="A83" s="99">
        <v>80</v>
      </c>
      <c r="B83" s="19"/>
      <c r="C83" s="16"/>
      <c r="D83" s="20"/>
      <c r="E83" s="20"/>
      <c r="F83" s="20"/>
      <c r="G83" s="20"/>
      <c r="H83" s="20"/>
      <c r="I83" s="20"/>
      <c r="J83" s="164"/>
      <c r="K83" s="164"/>
      <c r="L83" s="50"/>
      <c r="M83" s="158"/>
      <c r="N83" s="158"/>
      <c r="O83" s="19"/>
      <c r="P83" s="20"/>
      <c r="Q83" s="20"/>
      <c r="R83" s="20"/>
      <c r="S83" s="20"/>
      <c r="T83" s="50"/>
      <c r="U83" s="158"/>
      <c r="V83" s="158"/>
      <c r="W83" s="19"/>
      <c r="X83" s="51"/>
      <c r="Y83" s="158"/>
      <c r="Z83" s="158"/>
      <c r="AA83" s="19"/>
      <c r="AB83" s="51"/>
      <c r="AC83" s="158"/>
      <c r="AD83" s="158"/>
      <c r="AE83" s="19"/>
      <c r="AF83" s="51"/>
      <c r="AG83" s="158"/>
      <c r="AH83" s="158"/>
      <c r="AI83" s="19"/>
      <c r="AJ83" s="33" t="s">
        <v>167</v>
      </c>
      <c r="AK83" s="41">
        <f>'Por município'!D83</f>
        <v>4609</v>
      </c>
      <c r="AL83" s="173">
        <f>'Por município'!E83</f>
        <v>0.2602878075743762</v>
      </c>
      <c r="AM83" s="169">
        <f>'Por município'!F83</f>
        <v>1.301439037871881</v>
      </c>
      <c r="AN83" s="19"/>
      <c r="AO83" s="33" t="s">
        <v>167</v>
      </c>
      <c r="AP83" s="42">
        <f>'Por município'!I83</f>
        <v>0.75278984317726605</v>
      </c>
      <c r="AQ83" s="173">
        <f>'Por município'!J83</f>
        <v>-9.2006596336439164E-2</v>
      </c>
      <c r="AR83" s="168">
        <f>'Por município'!K83</f>
        <v>-1.7711269794764539</v>
      </c>
      <c r="AS83" s="19"/>
      <c r="AT83" s="33" t="s">
        <v>167</v>
      </c>
      <c r="AU83" s="14">
        <f>'Por município'!N83</f>
        <v>257</v>
      </c>
      <c r="AV83" s="14">
        <f>'Por município'!O83</f>
        <v>348</v>
      </c>
      <c r="AW83" s="14">
        <f>'Por município'!P83</f>
        <v>354</v>
      </c>
      <c r="AX83" s="43">
        <f>'Por município'!Q83</f>
        <v>0.87579908675799079</v>
      </c>
      <c r="AY83" s="173">
        <f>'Por município'!R83</f>
        <v>0.1079884155441494</v>
      </c>
      <c r="AZ83" s="168">
        <f>'Por município'!S83</f>
        <v>0.86390732435319517</v>
      </c>
      <c r="BA83" s="19"/>
      <c r="BB83" s="33" t="s">
        <v>167</v>
      </c>
      <c r="BC83" s="14">
        <f>'Por município'!V83</f>
        <v>4060</v>
      </c>
      <c r="BD83" s="14">
        <f>'Por município'!W83</f>
        <v>396</v>
      </c>
      <c r="BE83" s="14">
        <f>'Por município'!X83</f>
        <v>3555</v>
      </c>
      <c r="BF83" s="43">
        <f>'Por município'!Y83</f>
        <v>7.3159817351598173</v>
      </c>
      <c r="BG83" s="173">
        <f>'Por município'!Z83</f>
        <v>0.29794514179451426</v>
      </c>
      <c r="BH83" s="168">
        <f>'Por município'!AA83</f>
        <v>1.7876708507670855</v>
      </c>
      <c r="BI83" s="19"/>
      <c r="BJ83" s="33" t="s">
        <v>167</v>
      </c>
      <c r="BK83" s="44">
        <f>'Por município'!AD83</f>
        <v>3</v>
      </c>
      <c r="BL83" s="173">
        <f>'Por município'!AE83</f>
        <v>2.8815789473684208</v>
      </c>
      <c r="BM83" s="168">
        <f>'Por município'!AF83</f>
        <v>83.565789473684205</v>
      </c>
      <c r="BN83" s="19"/>
      <c r="BO83" s="33" t="s">
        <v>167</v>
      </c>
      <c r="BP83" s="44">
        <f>'Por município'!AI83</f>
        <v>3</v>
      </c>
      <c r="BQ83" s="173">
        <f>'Por município'!AJ83</f>
        <v>0.29574611748818369</v>
      </c>
      <c r="BR83" s="168">
        <f>'Por município'!AK83</f>
        <v>5.9149223497636738</v>
      </c>
      <c r="BS83" s="19"/>
      <c r="BT83" s="33" t="s">
        <v>167</v>
      </c>
      <c r="BU83" s="44">
        <f>'Por município'!AN83</f>
        <v>14</v>
      </c>
      <c r="BV83" s="173">
        <f>'Por município'!AO83</f>
        <v>0.24526037916966645</v>
      </c>
      <c r="BW83" s="168">
        <f>'Por município'!AP83</f>
        <v>5.6409887209023282</v>
      </c>
      <c r="BX83" s="19"/>
      <c r="BY83" s="33" t="s">
        <v>167</v>
      </c>
      <c r="BZ83" s="44">
        <f>'Por município'!AS83</f>
        <v>88</v>
      </c>
      <c r="CA83" s="173">
        <f>'Por município'!AT83</f>
        <v>0.35005312917200226</v>
      </c>
      <c r="CB83" s="168">
        <f>'Por município'!AU83</f>
        <v>8.7513282293000572</v>
      </c>
      <c r="CC83" s="19"/>
      <c r="CD83" s="33" t="s">
        <v>167</v>
      </c>
      <c r="CE83" s="44">
        <f>'Por município'!AX83</f>
        <v>18</v>
      </c>
      <c r="CF83" s="173">
        <f>'Por município'!AY83</f>
        <v>0.34683911838458492</v>
      </c>
      <c r="CG83" s="168">
        <f>'Por município'!AZ83</f>
        <v>5.8962650125379437</v>
      </c>
      <c r="CH83" s="19"/>
      <c r="CI83" s="33" t="s">
        <v>167</v>
      </c>
      <c r="CJ83" s="44">
        <f>'Por município'!BC83</f>
        <v>11</v>
      </c>
      <c r="CK83" s="173">
        <f>'Por município'!BD83</f>
        <v>0.88582460011031439</v>
      </c>
      <c r="CL83" s="168">
        <f>'Por município'!BE83</f>
        <v>28.34638720353006</v>
      </c>
      <c r="CM83" s="214"/>
      <c r="CN83" s="215"/>
    </row>
    <row r="84" spans="1:92" x14ac:dyDescent="0.25">
      <c r="A84" s="99">
        <v>81</v>
      </c>
      <c r="B84" s="19" t="s">
        <v>43</v>
      </c>
      <c r="C84" s="16">
        <f>'Por Zona'!C32</f>
        <v>39</v>
      </c>
      <c r="D84" s="52">
        <f>'Por Zona'!D32</f>
        <v>40</v>
      </c>
      <c r="E84" s="52">
        <f>'Por Zona'!E32</f>
        <v>41</v>
      </c>
      <c r="F84" s="52">
        <f>'Por Zona'!F32</f>
        <v>41</v>
      </c>
      <c r="G84" s="52">
        <f>'Por Zona'!G32</f>
        <v>41</v>
      </c>
      <c r="H84" s="52">
        <f>'Por Zona'!H32</f>
        <v>468</v>
      </c>
      <c r="I84" s="52">
        <f>'Por Zona'!I32</f>
        <v>252</v>
      </c>
      <c r="J84" s="163">
        <f>'Por Zona'!J32</f>
        <v>549</v>
      </c>
      <c r="K84" s="163">
        <f>'Por Zona'!K32</f>
        <v>334</v>
      </c>
      <c r="L84" s="53">
        <f>'Por Zona'!L32</f>
        <v>254</v>
      </c>
      <c r="M84" s="158">
        <f>'Por Zona'!M32</f>
        <v>0.69530729236101851</v>
      </c>
      <c r="N84" s="158">
        <f>'Por Zona'!N32</f>
        <v>9.734302093054259</v>
      </c>
      <c r="O84" s="19" t="s">
        <v>43</v>
      </c>
      <c r="P84" s="52">
        <f>'Por Zona'!P32</f>
        <v>1</v>
      </c>
      <c r="Q84" s="52">
        <f>'Por Zona'!Q32</f>
        <v>2</v>
      </c>
      <c r="R84" s="52">
        <f>'Por Zona'!R32</f>
        <v>1</v>
      </c>
      <c r="S84" s="52">
        <f>'Por Zona'!S32</f>
        <v>1</v>
      </c>
      <c r="T84" s="53">
        <f>'Por Zona'!T32</f>
        <v>5</v>
      </c>
      <c r="U84" s="158">
        <f>'Por Zona'!U32</f>
        <v>0.70370370370370372</v>
      </c>
      <c r="V84" s="158">
        <f>'Por Zona'!V32</f>
        <v>7.7407407407407405</v>
      </c>
      <c r="W84" s="19" t="s">
        <v>43</v>
      </c>
      <c r="X84" s="54">
        <f>'Por Zona'!X32</f>
        <v>2</v>
      </c>
      <c r="Y84" s="158">
        <f>'Por Zona'!Y32</f>
        <v>0.78082191780821919</v>
      </c>
      <c r="Z84" s="158">
        <f>'Por Zona'!Z32</f>
        <v>60.12328767123288</v>
      </c>
      <c r="AA84" s="19" t="s">
        <v>43</v>
      </c>
      <c r="AB84" s="54">
        <f>'Por Zona'!AB32</f>
        <v>10</v>
      </c>
      <c r="AC84" s="158">
        <f>'Por Zona'!AC32</f>
        <v>0.39583333333333331</v>
      </c>
      <c r="AD84" s="158">
        <f>'Por Zona'!AD32</f>
        <v>10.291666666666666</v>
      </c>
      <c r="AE84" s="19" t="s">
        <v>43</v>
      </c>
      <c r="AF84" s="54">
        <f>'Por Zona'!AF32</f>
        <v>29</v>
      </c>
      <c r="AG84" s="158">
        <f>'Por Zona'!AG32</f>
        <v>0.83569261880687562</v>
      </c>
      <c r="AH84" s="158">
        <f>'Por Zona'!AH32</f>
        <v>20.056622851365013</v>
      </c>
      <c r="AI84" s="19" t="s">
        <v>43</v>
      </c>
      <c r="AJ84" s="33" t="s">
        <v>168</v>
      </c>
      <c r="AK84" s="41">
        <f>'Por município'!D84</f>
        <v>4259</v>
      </c>
      <c r="AL84" s="173">
        <f>'Por município'!E84</f>
        <v>0.24052197276182866</v>
      </c>
      <c r="AM84" s="169">
        <f>'Por município'!F84</f>
        <v>1.2026098638091434</v>
      </c>
      <c r="AN84" s="19" t="s">
        <v>43</v>
      </c>
      <c r="AO84" s="33" t="s">
        <v>168</v>
      </c>
      <c r="AP84" s="42">
        <f>'Por município'!I84</f>
        <v>0.76600303683418658</v>
      </c>
      <c r="AQ84" s="173">
        <f>'Por município'!J84</f>
        <v>-9.3621523777511456E-2</v>
      </c>
      <c r="AR84" s="168">
        <f>'Por município'!K84</f>
        <v>-1.8022143327170956</v>
      </c>
      <c r="AS84" s="19" t="s">
        <v>43</v>
      </c>
      <c r="AT84" s="33" t="s">
        <v>168</v>
      </c>
      <c r="AU84" s="14">
        <f>'Por município'!N84</f>
        <v>233</v>
      </c>
      <c r="AV84" s="14">
        <f>'Por município'!O84</f>
        <v>256</v>
      </c>
      <c r="AW84" s="14">
        <f>'Por município'!P84</f>
        <v>324</v>
      </c>
      <c r="AX84" s="43">
        <f>'Por município'!Q84</f>
        <v>0.74246575342465748</v>
      </c>
      <c r="AY84" s="173">
        <f>'Por município'!R84</f>
        <v>9.1548051968084951E-2</v>
      </c>
      <c r="AZ84" s="168">
        <f>'Por município'!S84</f>
        <v>0.73238441574467961</v>
      </c>
      <c r="BA84" s="19" t="s">
        <v>43</v>
      </c>
      <c r="BB84" s="33" t="s">
        <v>168</v>
      </c>
      <c r="BC84" s="14">
        <f>'Por município'!V84</f>
        <v>3317</v>
      </c>
      <c r="BD84" s="14">
        <f>'Por município'!W84</f>
        <v>384</v>
      </c>
      <c r="BE84" s="14">
        <f>'Por município'!X84</f>
        <v>4327</v>
      </c>
      <c r="BF84" s="43">
        <f>'Por município'!Y84</f>
        <v>7.3315068493150681</v>
      </c>
      <c r="BG84" s="173">
        <f>'Por município'!Z84</f>
        <v>0.29857740585774073</v>
      </c>
      <c r="BH84" s="168">
        <f>'Por município'!AA84</f>
        <v>1.7914644351464444</v>
      </c>
      <c r="BI84" s="19" t="s">
        <v>43</v>
      </c>
      <c r="BJ84" s="33" t="s">
        <v>168</v>
      </c>
      <c r="BK84" s="44">
        <f>'Por município'!AD84</f>
        <v>3</v>
      </c>
      <c r="BL84" s="173">
        <f>'Por município'!AE84</f>
        <v>2.8815789473684208</v>
      </c>
      <c r="BM84" s="168">
        <f>'Por município'!AF84</f>
        <v>83.565789473684205</v>
      </c>
      <c r="BN84" s="19" t="s">
        <v>43</v>
      </c>
      <c r="BO84" s="33" t="s">
        <v>168</v>
      </c>
      <c r="BP84" s="44">
        <f>'Por município'!AI84</f>
        <v>4</v>
      </c>
      <c r="BQ84" s="173">
        <f>'Por município'!AJ84</f>
        <v>0.39432815665091159</v>
      </c>
      <c r="BR84" s="168">
        <f>'Por município'!AK84</f>
        <v>7.8865631330182318</v>
      </c>
      <c r="BS84" s="19" t="s">
        <v>43</v>
      </c>
      <c r="BT84" s="33" t="s">
        <v>168</v>
      </c>
      <c r="BU84" s="44">
        <f>'Por município'!AN84</f>
        <v>13</v>
      </c>
      <c r="BV84" s="173">
        <f>'Por município'!AO84</f>
        <v>0.22774178065754738</v>
      </c>
      <c r="BW84" s="168">
        <f>'Por município'!AP84</f>
        <v>5.2380609551235899</v>
      </c>
      <c r="BX84" s="19" t="s">
        <v>43</v>
      </c>
      <c r="BY84" s="33" t="s">
        <v>168</v>
      </c>
      <c r="BZ84" s="44">
        <f>'Por município'!AS84</f>
        <v>86</v>
      </c>
      <c r="CA84" s="173">
        <f>'Por município'!AT84</f>
        <v>0.34209737623627495</v>
      </c>
      <c r="CB84" s="168">
        <f>'Por município'!AU84</f>
        <v>8.5524344059068742</v>
      </c>
      <c r="CC84" s="19" t="s">
        <v>43</v>
      </c>
      <c r="CD84" s="33" t="s">
        <v>168</v>
      </c>
      <c r="CE84" s="44">
        <f>'Por município'!AX84</f>
        <v>16</v>
      </c>
      <c r="CF84" s="173">
        <f>'Por município'!AY84</f>
        <v>0.30830143856407549</v>
      </c>
      <c r="CG84" s="168">
        <f>'Por município'!AZ84</f>
        <v>5.2411244555892837</v>
      </c>
      <c r="CH84" s="19" t="s">
        <v>43</v>
      </c>
      <c r="CI84" s="33" t="s">
        <v>168</v>
      </c>
      <c r="CJ84" s="44">
        <f>'Por município'!BC84</f>
        <v>11</v>
      </c>
      <c r="CK84" s="173">
        <f>'Por município'!BD84</f>
        <v>0.88582460011031439</v>
      </c>
      <c r="CL84" s="168">
        <f>'Por município'!BE84</f>
        <v>28.34638720353006</v>
      </c>
      <c r="CM84" s="212">
        <f>M84+U84+Y84+AC84+AG84+AL84+AQ84+AY84+BG84+BL84+BQ84+BV84+CA84+CF84+CK84+AL85+AQ85+AY85+BG85+BL85+BQ85+BV85+CA85+CF85+CK85</f>
        <v>14.741876271086497</v>
      </c>
      <c r="CN84" s="213">
        <f>N84+V84+Z84+AD84+AH84+AM84+AR84+AZ84+BH84+BM84+BR84+BW84+CB84+CG84+CL84+AM85+AR85+AZ85+BH85+BM85+BR85+BW85+CB85+CG85+CL85</f>
        <v>343.54060326853835</v>
      </c>
    </row>
    <row r="85" spans="1:92" x14ac:dyDescent="0.25">
      <c r="A85" s="99">
        <v>82</v>
      </c>
      <c r="B85" s="19"/>
      <c r="C85" s="16"/>
      <c r="D85" s="20"/>
      <c r="E85" s="20"/>
      <c r="F85" s="20"/>
      <c r="G85" s="20"/>
      <c r="H85" s="20"/>
      <c r="I85" s="20"/>
      <c r="J85" s="164"/>
      <c r="K85" s="164"/>
      <c r="L85" s="50"/>
      <c r="M85" s="158"/>
      <c r="N85" s="158"/>
      <c r="O85" s="19"/>
      <c r="P85" s="20"/>
      <c r="Q85" s="20"/>
      <c r="R85" s="20"/>
      <c r="S85" s="20"/>
      <c r="T85" s="50"/>
      <c r="U85" s="158"/>
      <c r="V85" s="158"/>
      <c r="W85" s="19"/>
      <c r="X85" s="51"/>
      <c r="Y85" s="158"/>
      <c r="Z85" s="158"/>
      <c r="AA85" s="19"/>
      <c r="AB85" s="51"/>
      <c r="AC85" s="158"/>
      <c r="AD85" s="158"/>
      <c r="AE85" s="19"/>
      <c r="AF85" s="51"/>
      <c r="AG85" s="158"/>
      <c r="AH85" s="158"/>
      <c r="AI85" s="19"/>
      <c r="AJ85" s="33" t="s">
        <v>169</v>
      </c>
      <c r="AK85" s="41">
        <f>'Por município'!D85</f>
        <v>12094</v>
      </c>
      <c r="AL85" s="173">
        <f>'Por município'!E85</f>
        <v>0.68299430349414325</v>
      </c>
      <c r="AM85" s="169">
        <f>'Por município'!F85</f>
        <v>3.4149715174707165</v>
      </c>
      <c r="AN85" s="19"/>
      <c r="AO85" s="33" t="s">
        <v>169</v>
      </c>
      <c r="AP85" s="42">
        <f>'Por município'!I85</f>
        <v>4.6430029894124241</v>
      </c>
      <c r="AQ85" s="173">
        <f>'Por município'!J85</f>
        <v>-0.56747165986291837</v>
      </c>
      <c r="AR85" s="168">
        <f>'Por município'!K85</f>
        <v>-10.923829452361179</v>
      </c>
      <c r="AS85" s="19"/>
      <c r="AT85" s="33" t="s">
        <v>169</v>
      </c>
      <c r="AU85" s="14">
        <f>'Por município'!N85</f>
        <v>963</v>
      </c>
      <c r="AV85" s="14">
        <f>'Por município'!O85</f>
        <v>8994</v>
      </c>
      <c r="AW85" s="14">
        <f>'Por município'!P85</f>
        <v>397</v>
      </c>
      <c r="AX85" s="43">
        <f>'Por município'!Q85</f>
        <v>9.4557077625570773</v>
      </c>
      <c r="AY85" s="173">
        <f>'Por município'!R85</f>
        <v>1.1659145511408999</v>
      </c>
      <c r="AZ85" s="168">
        <f>'Por município'!S85</f>
        <v>9.3273164091271994</v>
      </c>
      <c r="BA85" s="19"/>
      <c r="BB85" s="33" t="s">
        <v>169</v>
      </c>
      <c r="BC85" s="14">
        <f>'Por município'!V85</f>
        <v>8822</v>
      </c>
      <c r="BD85" s="14">
        <f>'Por município'!W85</f>
        <v>3909</v>
      </c>
      <c r="BE85" s="14">
        <f>'Por município'!X85</f>
        <v>8435</v>
      </c>
      <c r="BF85" s="43">
        <f>'Por município'!Y85</f>
        <v>19.329680365296806</v>
      </c>
      <c r="BG85" s="173">
        <f>'Por município'!Z85</f>
        <v>0.7872059507205954</v>
      </c>
      <c r="BH85" s="168">
        <f>'Por município'!AA85</f>
        <v>4.7232357043235726</v>
      </c>
      <c r="BI85" s="19"/>
      <c r="BJ85" s="33" t="s">
        <v>169</v>
      </c>
      <c r="BK85" s="44">
        <f>'Por município'!AD85</f>
        <v>0</v>
      </c>
      <c r="BL85" s="173">
        <f>'Por município'!AE85</f>
        <v>0</v>
      </c>
      <c r="BM85" s="168">
        <f>'Por município'!AF85</f>
        <v>0</v>
      </c>
      <c r="BN85" s="19"/>
      <c r="BO85" s="33" t="s">
        <v>169</v>
      </c>
      <c r="BP85" s="44">
        <f>'Por município'!AI85</f>
        <v>6</v>
      </c>
      <c r="BQ85" s="173">
        <f>'Por município'!AJ85</f>
        <v>0.59149223497636738</v>
      </c>
      <c r="BR85" s="168">
        <f>'Por município'!AK85</f>
        <v>11.829844699527348</v>
      </c>
      <c r="BS85" s="19"/>
      <c r="BT85" s="33" t="s">
        <v>169</v>
      </c>
      <c r="BU85" s="44">
        <f>'Por município'!AN85</f>
        <v>39</v>
      </c>
      <c r="BV85" s="173">
        <f>'Por município'!AO85</f>
        <v>0.68322534197264229</v>
      </c>
      <c r="BW85" s="168">
        <f>'Por município'!AP85</f>
        <v>15.714182865370773</v>
      </c>
      <c r="BX85" s="19"/>
      <c r="BY85" s="33" t="s">
        <v>169</v>
      </c>
      <c r="BZ85" s="44">
        <f>'Por município'!AS85</f>
        <v>204</v>
      </c>
      <c r="CA85" s="173">
        <f>'Por município'!AT85</f>
        <v>0.81148679944418711</v>
      </c>
      <c r="CB85" s="168">
        <f>'Por município'!AU85</f>
        <v>20.287169986104679</v>
      </c>
      <c r="CC85" s="19"/>
      <c r="CD85" s="33" t="s">
        <v>169</v>
      </c>
      <c r="CE85" s="44">
        <f>'Por município'!AX85</f>
        <v>37</v>
      </c>
      <c r="CF85" s="173">
        <f>'Por município'!AY85</f>
        <v>0.71294707667942459</v>
      </c>
      <c r="CG85" s="168">
        <f>'Por município'!AZ85</f>
        <v>12.120100303550219</v>
      </c>
      <c r="CH85" s="19"/>
      <c r="CI85" s="33" t="s">
        <v>169</v>
      </c>
      <c r="CJ85" s="44">
        <f>'Por município'!BC85</f>
        <v>11</v>
      </c>
      <c r="CK85" s="173">
        <f>'Por município'!BD85</f>
        <v>0.88582460011031439</v>
      </c>
      <c r="CL85" s="168">
        <f>'Por município'!BE85</f>
        <v>28.34638720353006</v>
      </c>
      <c r="CM85" s="214"/>
      <c r="CN85" s="215"/>
    </row>
    <row r="86" spans="1:92" x14ac:dyDescent="0.25">
      <c r="A86" s="99">
        <v>83</v>
      </c>
      <c r="B86" s="19" t="s">
        <v>44</v>
      </c>
      <c r="C86" s="16">
        <f>'Por Zona'!C33</f>
        <v>73</v>
      </c>
      <c r="D86" s="52">
        <f>'Por Zona'!D33</f>
        <v>32</v>
      </c>
      <c r="E86" s="52">
        <f>'Por Zona'!E33</f>
        <v>32</v>
      </c>
      <c r="F86" s="52">
        <f>'Por Zona'!F33</f>
        <v>56</v>
      </c>
      <c r="G86" s="52">
        <f>'Por Zona'!G33</f>
        <v>56</v>
      </c>
      <c r="H86" s="52">
        <f>'Por Zona'!H33</f>
        <v>606</v>
      </c>
      <c r="I86" s="52">
        <f>'Por Zona'!I33</f>
        <v>342</v>
      </c>
      <c r="J86" s="163">
        <f>'Por Zona'!J33</f>
        <v>694</v>
      </c>
      <c r="K86" s="163">
        <f>'Por Zona'!K33</f>
        <v>430</v>
      </c>
      <c r="L86" s="53">
        <f>'Por Zona'!L33</f>
        <v>337</v>
      </c>
      <c r="M86" s="158">
        <f>'Por Zona'!M33</f>
        <v>0.87894947340354623</v>
      </c>
      <c r="N86" s="158">
        <f>'Por Zona'!N33</f>
        <v>12.305292627649647</v>
      </c>
      <c r="O86" s="19" t="s">
        <v>44</v>
      </c>
      <c r="P86" s="52">
        <f>'Por Zona'!P33</f>
        <v>2</v>
      </c>
      <c r="Q86" s="52">
        <f>'Por Zona'!Q33</f>
        <v>2</v>
      </c>
      <c r="R86" s="52">
        <f>'Por Zona'!R33</f>
        <v>3</v>
      </c>
      <c r="S86" s="52">
        <f>'Por Zona'!S33</f>
        <v>1</v>
      </c>
      <c r="T86" s="53">
        <f>'Por Zona'!T33</f>
        <v>8</v>
      </c>
      <c r="U86" s="158">
        <f>'Por Zona'!U33</f>
        <v>1.125925925925926</v>
      </c>
      <c r="V86" s="158">
        <f>'Por Zona'!V33</f>
        <v>12.385185185185186</v>
      </c>
      <c r="W86" s="19" t="s">
        <v>44</v>
      </c>
      <c r="X86" s="54">
        <f>'Por Zona'!X33</f>
        <v>3</v>
      </c>
      <c r="Y86" s="158">
        <f>'Por Zona'!Y33</f>
        <v>1.1712328767123288</v>
      </c>
      <c r="Z86" s="158">
        <f>'Por Zona'!Z33</f>
        <v>90.18493150684931</v>
      </c>
      <c r="AA86" s="19" t="s">
        <v>44</v>
      </c>
      <c r="AB86" s="54">
        <f>'Por Zona'!AB33</f>
        <v>18</v>
      </c>
      <c r="AC86" s="158">
        <f>'Por Zona'!AC33</f>
        <v>0.71250000000000002</v>
      </c>
      <c r="AD86" s="158">
        <f>'Por Zona'!AD33</f>
        <v>18.525000000000002</v>
      </c>
      <c r="AE86" s="19" t="s">
        <v>44</v>
      </c>
      <c r="AF86" s="54">
        <f>'Por Zona'!AF33</f>
        <v>45</v>
      </c>
      <c r="AG86" s="158">
        <f>'Por Zona'!AG33</f>
        <v>1.2967644084934278</v>
      </c>
      <c r="AH86" s="158">
        <f>'Por Zona'!AH33</f>
        <v>31.122345803842265</v>
      </c>
      <c r="AI86" s="19" t="s">
        <v>44</v>
      </c>
      <c r="AJ86" s="33" t="s">
        <v>170</v>
      </c>
      <c r="AK86" s="41">
        <f>'Por município'!D86</f>
        <v>19301</v>
      </c>
      <c r="AL86" s="173">
        <f>'Por município'!E86</f>
        <v>1.0900010791913723</v>
      </c>
      <c r="AM86" s="169">
        <f>'Por município'!F86</f>
        <v>5.450005395956862</v>
      </c>
      <c r="AN86" s="19" t="s">
        <v>44</v>
      </c>
      <c r="AO86" s="33" t="s">
        <v>170</v>
      </c>
      <c r="AP86" s="42">
        <f>'Por município'!I86</f>
        <v>3.471081101881476</v>
      </c>
      <c r="AQ86" s="173">
        <f>'Por município'!J86</f>
        <v>-0.42423839891879139</v>
      </c>
      <c r="AR86" s="168">
        <f>'Por município'!K86</f>
        <v>-8.1665891791867349</v>
      </c>
      <c r="AS86" s="19" t="s">
        <v>44</v>
      </c>
      <c r="AT86" s="33" t="s">
        <v>170</v>
      </c>
      <c r="AU86" s="14">
        <f>'Por município'!N86</f>
        <v>2502</v>
      </c>
      <c r="AV86" s="14">
        <f>'Por município'!O86</f>
        <v>15189</v>
      </c>
      <c r="AW86" s="14">
        <f>'Por município'!P86</f>
        <v>773</v>
      </c>
      <c r="AX86" s="43">
        <f>'Por município'!Q86</f>
        <v>16.862100456621004</v>
      </c>
      <c r="AY86" s="173">
        <f>'Por município'!R86</f>
        <v>2.0791429662222884</v>
      </c>
      <c r="AZ86" s="168">
        <f>'Por município'!S86</f>
        <v>16.633143729778308</v>
      </c>
      <c r="BA86" s="19" t="s">
        <v>44</v>
      </c>
      <c r="BB86" s="33" t="s">
        <v>170</v>
      </c>
      <c r="BC86" s="14">
        <f>'Por município'!V86</f>
        <v>15344</v>
      </c>
      <c r="BD86" s="14">
        <f>'Por município'!W86</f>
        <v>4502</v>
      </c>
      <c r="BE86" s="14">
        <f>'Por município'!X86</f>
        <v>11247</v>
      </c>
      <c r="BF86" s="43">
        <f>'Por município'!Y86</f>
        <v>28.395433789954339</v>
      </c>
      <c r="BG86" s="173">
        <f>'Por município'!Z86</f>
        <v>1.1564109716410975</v>
      </c>
      <c r="BH86" s="168">
        <f>'Por município'!AA86</f>
        <v>6.9384658298465851</v>
      </c>
      <c r="BI86" s="19" t="s">
        <v>44</v>
      </c>
      <c r="BJ86" s="33" t="s">
        <v>170</v>
      </c>
      <c r="BK86" s="44">
        <f>'Por município'!AD86</f>
        <v>0</v>
      </c>
      <c r="BL86" s="173">
        <f>'Por município'!AE86</f>
        <v>0</v>
      </c>
      <c r="BM86" s="168">
        <f>'Por município'!AF86</f>
        <v>0</v>
      </c>
      <c r="BN86" s="19" t="s">
        <v>44</v>
      </c>
      <c r="BO86" s="33" t="s">
        <v>170</v>
      </c>
      <c r="BP86" s="44">
        <f>'Por município'!AI86</f>
        <v>13</v>
      </c>
      <c r="BQ86" s="173">
        <f>'Por município'!AJ86</f>
        <v>1.2815665091154624</v>
      </c>
      <c r="BR86" s="168">
        <f>'Por município'!AK86</f>
        <v>25.631330182309249</v>
      </c>
      <c r="BS86" s="19" t="s">
        <v>44</v>
      </c>
      <c r="BT86" s="33" t="s">
        <v>170</v>
      </c>
      <c r="BU86" s="44">
        <f>'Por município'!AN86</f>
        <v>75</v>
      </c>
      <c r="BV86" s="173">
        <f>'Por município'!AO86</f>
        <v>1.3138948884089272</v>
      </c>
      <c r="BW86" s="168">
        <f>'Por município'!AP86</f>
        <v>30.219582433405325</v>
      </c>
      <c r="BX86" s="19" t="s">
        <v>44</v>
      </c>
      <c r="BY86" s="33" t="s">
        <v>170</v>
      </c>
      <c r="BZ86" s="44">
        <f>'Por município'!AS86</f>
        <v>241</v>
      </c>
      <c r="CA86" s="173">
        <f>'Por município'!AT86</f>
        <v>0.95866822875514257</v>
      </c>
      <c r="CB86" s="168">
        <f>'Por município'!AU86</f>
        <v>23.966705718878565</v>
      </c>
      <c r="CC86" s="19" t="s">
        <v>44</v>
      </c>
      <c r="CD86" s="33" t="s">
        <v>170</v>
      </c>
      <c r="CE86" s="44">
        <f>'Por município'!AX86</f>
        <v>51</v>
      </c>
      <c r="CF86" s="173">
        <f>'Por município'!AY86</f>
        <v>0.98271083542299065</v>
      </c>
      <c r="CG86" s="168">
        <f>'Por município'!AZ86</f>
        <v>16.706084202190841</v>
      </c>
      <c r="CH86" s="19" t="s">
        <v>44</v>
      </c>
      <c r="CI86" s="33" t="s">
        <v>170</v>
      </c>
      <c r="CJ86" s="44">
        <f>'Por município'!BC86</f>
        <v>13</v>
      </c>
      <c r="CK86" s="173">
        <f>'Por município'!BD86</f>
        <v>1.0468836183121897</v>
      </c>
      <c r="CL86" s="168">
        <f>'Por município'!BE86</f>
        <v>33.50027578599007</v>
      </c>
      <c r="CM86" s="212">
        <f>M86+U86+Y86+AC86+AG86+AL86+AQ86+AY86+BG86+BL86+BQ86+BV86+CA86+CF86+CK86+AL87+AQ87+AY87+BG87+BL87+BQ87+BV87+CA87+CF87+CK87+AL88+AQ88+AY88+BG88+BL88+BQ88+BV88+CA88+CF88+CK88</f>
        <v>22.143162113464328</v>
      </c>
      <c r="CN86" s="213">
        <f>N86+V86+Z86+AD86+AH86+AM86+AR86+AZ86+BH86+BM86+BR86+BW86+CB86+CG86+CL86+AM87+AR87+AZ87+BH87+BM87+BR87+BW87+CB87+CG87+CL87+AM88+AR88+AZ88+BH88+BM88+BR88+BW88+CB88+CG88+CL88</f>
        <v>499.24092946454113</v>
      </c>
    </row>
    <row r="87" spans="1:92" x14ac:dyDescent="0.25">
      <c r="A87" s="99">
        <v>84</v>
      </c>
      <c r="B87" s="19"/>
      <c r="C87" s="16"/>
      <c r="D87" s="20"/>
      <c r="E87" s="20"/>
      <c r="F87" s="20"/>
      <c r="G87" s="20"/>
      <c r="H87" s="20"/>
      <c r="I87" s="20"/>
      <c r="J87" s="164"/>
      <c r="K87" s="164"/>
      <c r="L87" s="50"/>
      <c r="M87" s="158"/>
      <c r="N87" s="158"/>
      <c r="O87" s="19"/>
      <c r="P87" s="20"/>
      <c r="Q87" s="20"/>
      <c r="R87" s="20"/>
      <c r="S87" s="20"/>
      <c r="T87" s="50"/>
      <c r="U87" s="158"/>
      <c r="V87" s="158"/>
      <c r="W87" s="19"/>
      <c r="X87" s="51"/>
      <c r="Y87" s="158"/>
      <c r="Z87" s="158"/>
      <c r="AA87" s="19"/>
      <c r="AB87" s="51"/>
      <c r="AC87" s="158"/>
      <c r="AD87" s="158"/>
      <c r="AE87" s="19"/>
      <c r="AF87" s="51"/>
      <c r="AG87" s="158"/>
      <c r="AH87" s="158"/>
      <c r="AI87" s="19"/>
      <c r="AJ87" s="33" t="s">
        <v>171</v>
      </c>
      <c r="AK87" s="41">
        <f>'Por município'!D87</f>
        <v>5212</v>
      </c>
      <c r="AL87" s="173">
        <f>'Por município'!E87</f>
        <v>0.29434151726570817</v>
      </c>
      <c r="AM87" s="169">
        <f>'Por município'!F87</f>
        <v>1.4717075863285409</v>
      </c>
      <c r="AN87" s="19"/>
      <c r="AO87" s="33" t="s">
        <v>171</v>
      </c>
      <c r="AP87" s="42">
        <f>'Por município'!I87</f>
        <v>0.34816346682316557</v>
      </c>
      <c r="AQ87" s="173">
        <f>'Por município'!J87</f>
        <v>-4.2552826451393883E-2</v>
      </c>
      <c r="AR87" s="168">
        <f>'Por município'!K87</f>
        <v>-0.81914190918933227</v>
      </c>
      <c r="AS87" s="19"/>
      <c r="AT87" s="33" t="s">
        <v>171</v>
      </c>
      <c r="AU87" s="14">
        <f>'Por município'!N87</f>
        <v>102</v>
      </c>
      <c r="AV87" s="14">
        <f>'Por município'!O87</f>
        <v>380</v>
      </c>
      <c r="AW87" s="14">
        <f>'Por município'!P87</f>
        <v>527</v>
      </c>
      <c r="AX87" s="43">
        <f>'Por município'!Q87</f>
        <v>0.92146118721461179</v>
      </c>
      <c r="AY87" s="173">
        <f>'Por município'!R87</f>
        <v>0.11361867704280161</v>
      </c>
      <c r="AZ87" s="168">
        <f>'Por município'!S87</f>
        <v>0.90894941634241289</v>
      </c>
      <c r="BA87" s="19"/>
      <c r="BB87" s="33" t="s">
        <v>171</v>
      </c>
      <c r="BC87" s="14">
        <f>'Por município'!V87</f>
        <v>4453</v>
      </c>
      <c r="BD87" s="14">
        <f>'Por município'!W87</f>
        <v>337</v>
      </c>
      <c r="BE87" s="14">
        <f>'Por município'!X87</f>
        <v>2201</v>
      </c>
      <c r="BF87" s="43">
        <f>'Por município'!Y87</f>
        <v>6.3844748858447486</v>
      </c>
      <c r="BG87" s="173">
        <f>'Por município'!Z87</f>
        <v>0.26000929800092987</v>
      </c>
      <c r="BH87" s="168">
        <f>'Por município'!AA87</f>
        <v>1.5600557880055792</v>
      </c>
      <c r="BI87" s="19"/>
      <c r="BJ87" s="33" t="s">
        <v>171</v>
      </c>
      <c r="BK87" s="44">
        <f>'Por município'!AD87</f>
        <v>0</v>
      </c>
      <c r="BL87" s="173">
        <f>'Por município'!AE87</f>
        <v>0</v>
      </c>
      <c r="BM87" s="168">
        <f>'Por município'!AF87</f>
        <v>0</v>
      </c>
      <c r="BN87" s="19"/>
      <c r="BO87" s="33" t="s">
        <v>171</v>
      </c>
      <c r="BP87" s="44">
        <f>'Por município'!AI87</f>
        <v>4</v>
      </c>
      <c r="BQ87" s="173">
        <f>'Por município'!AJ87</f>
        <v>0.39432815665091159</v>
      </c>
      <c r="BR87" s="168">
        <f>'Por município'!AK87</f>
        <v>7.8865631330182318</v>
      </c>
      <c r="BS87" s="19"/>
      <c r="BT87" s="33" t="s">
        <v>171</v>
      </c>
      <c r="BU87" s="44">
        <f>'Por município'!AN87</f>
        <v>20</v>
      </c>
      <c r="BV87" s="173">
        <f>'Por município'!AO87</f>
        <v>0.35037197024238059</v>
      </c>
      <c r="BW87" s="168">
        <f>'Por município'!AP87</f>
        <v>8.058555315574754</v>
      </c>
      <c r="BX87" s="19"/>
      <c r="BY87" s="33" t="s">
        <v>171</v>
      </c>
      <c r="BZ87" s="44">
        <f>'Por município'!AS87</f>
        <v>69</v>
      </c>
      <c r="CA87" s="173">
        <f>'Por município'!AT87</f>
        <v>0.27447347628259272</v>
      </c>
      <c r="CB87" s="168">
        <f>'Por município'!AU87</f>
        <v>6.8618369070648182</v>
      </c>
      <c r="CC87" s="19"/>
      <c r="CD87" s="33" t="s">
        <v>171</v>
      </c>
      <c r="CE87" s="44">
        <f>'Por município'!AX87</f>
        <v>16</v>
      </c>
      <c r="CF87" s="173">
        <f>'Por município'!AY87</f>
        <v>0.30830143856407549</v>
      </c>
      <c r="CG87" s="168">
        <f>'Por município'!AZ87</f>
        <v>5.2411244555892837</v>
      </c>
      <c r="CH87" s="19"/>
      <c r="CI87" s="33" t="s">
        <v>171</v>
      </c>
      <c r="CJ87" s="44">
        <f>'Por município'!BC87</f>
        <v>11</v>
      </c>
      <c r="CK87" s="173">
        <f>'Por município'!BD87</f>
        <v>0.88582460011031439</v>
      </c>
      <c r="CL87" s="168">
        <f>'Por município'!BE87</f>
        <v>28.34638720353006</v>
      </c>
      <c r="CM87" s="214"/>
      <c r="CN87" s="215"/>
    </row>
    <row r="88" spans="1:92" x14ac:dyDescent="0.25">
      <c r="A88" s="99">
        <v>85</v>
      </c>
      <c r="B88" s="19"/>
      <c r="C88" s="16"/>
      <c r="D88" s="20"/>
      <c r="E88" s="20"/>
      <c r="F88" s="20"/>
      <c r="G88" s="20"/>
      <c r="H88" s="20"/>
      <c r="I88" s="20"/>
      <c r="J88" s="164"/>
      <c r="K88" s="164"/>
      <c r="L88" s="50"/>
      <c r="M88" s="158"/>
      <c r="N88" s="158"/>
      <c r="O88" s="19"/>
      <c r="P88" s="20"/>
      <c r="Q88" s="20"/>
      <c r="R88" s="20"/>
      <c r="S88" s="20"/>
      <c r="T88" s="50"/>
      <c r="U88" s="158"/>
      <c r="V88" s="158"/>
      <c r="W88" s="19"/>
      <c r="X88" s="51"/>
      <c r="Y88" s="158"/>
      <c r="Z88" s="158"/>
      <c r="AA88" s="19"/>
      <c r="AB88" s="51"/>
      <c r="AC88" s="158"/>
      <c r="AD88" s="158"/>
      <c r="AE88" s="19"/>
      <c r="AF88" s="51"/>
      <c r="AG88" s="158"/>
      <c r="AH88" s="158"/>
      <c r="AI88" s="19"/>
      <c r="AJ88" s="33" t="s">
        <v>172</v>
      </c>
      <c r="AK88" s="41">
        <f>'Por município'!D88</f>
        <v>2758</v>
      </c>
      <c r="AL88" s="173">
        <f>'Por município'!E88</f>
        <v>0.15575477832287471</v>
      </c>
      <c r="AM88" s="169">
        <f>'Por município'!F88</f>
        <v>0.7787738916143736</v>
      </c>
      <c r="AN88" s="19"/>
      <c r="AO88" s="33" t="s">
        <v>172</v>
      </c>
      <c r="AP88" s="42">
        <f>'Por município'!I88</f>
        <v>0.97456634647915608</v>
      </c>
      <c r="AQ88" s="173">
        <f>'Por município'!J88</f>
        <v>-0.11911230372760416</v>
      </c>
      <c r="AR88" s="168">
        <f>'Por município'!K88</f>
        <v>-2.2929118467563803</v>
      </c>
      <c r="AS88" s="19"/>
      <c r="AT88" s="33" t="s">
        <v>172</v>
      </c>
      <c r="AU88" s="14">
        <f>'Por município'!N88</f>
        <v>189</v>
      </c>
      <c r="AV88" s="14">
        <f>'Por município'!O88</f>
        <v>379</v>
      </c>
      <c r="AW88" s="14">
        <f>'Por município'!P88</f>
        <v>234</v>
      </c>
      <c r="AX88" s="43">
        <f>'Por município'!Q88</f>
        <v>0.73242009132420094</v>
      </c>
      <c r="AY88" s="173">
        <f>'Por município'!R88</f>
        <v>9.0309394438381471E-2</v>
      </c>
      <c r="AZ88" s="168">
        <f>'Por município'!S88</f>
        <v>0.72247515550705177</v>
      </c>
      <c r="BA88" s="19"/>
      <c r="BB88" s="33" t="s">
        <v>172</v>
      </c>
      <c r="BC88" s="14">
        <f>'Por município'!V88</f>
        <v>2356</v>
      </c>
      <c r="BD88" s="14">
        <f>'Por município'!W88</f>
        <v>278</v>
      </c>
      <c r="BE88" s="14">
        <f>'Por município'!X88</f>
        <v>1744</v>
      </c>
      <c r="BF88" s="43">
        <f>'Por município'!Y88</f>
        <v>3.9981735159817351</v>
      </c>
      <c r="BG88" s="173">
        <f>'Por município'!Z88</f>
        <v>0.1628265922826593</v>
      </c>
      <c r="BH88" s="168">
        <f>'Por município'!AA88</f>
        <v>0.97695955369595588</v>
      </c>
      <c r="BI88" s="19"/>
      <c r="BJ88" s="33" t="s">
        <v>172</v>
      </c>
      <c r="BK88" s="44">
        <f>'Por município'!AD88</f>
        <v>3</v>
      </c>
      <c r="BL88" s="173">
        <f>'Por município'!AE88</f>
        <v>2.8815789473684208</v>
      </c>
      <c r="BM88" s="168">
        <f>'Por município'!AF88</f>
        <v>83.565789473684205</v>
      </c>
      <c r="BN88" s="19"/>
      <c r="BO88" s="33" t="s">
        <v>172</v>
      </c>
      <c r="BP88" s="44">
        <f>'Por município'!AI88</f>
        <v>1</v>
      </c>
      <c r="BQ88" s="173">
        <f>'Por município'!AJ88</f>
        <v>9.8582039162727897E-2</v>
      </c>
      <c r="BR88" s="168">
        <f>'Por município'!AK88</f>
        <v>1.9716407832545579</v>
      </c>
      <c r="BS88" s="19"/>
      <c r="BT88" s="33" t="s">
        <v>172</v>
      </c>
      <c r="BU88" s="44">
        <f>'Por município'!AN88</f>
        <v>9</v>
      </c>
      <c r="BV88" s="173">
        <f>'Por município'!AO88</f>
        <v>0.15766738660907129</v>
      </c>
      <c r="BW88" s="168">
        <f>'Por município'!AP88</f>
        <v>3.6263498920086397</v>
      </c>
      <c r="BX88" s="19"/>
      <c r="BY88" s="33" t="s">
        <v>172</v>
      </c>
      <c r="BZ88" s="44">
        <f>'Por município'!AS88</f>
        <v>37</v>
      </c>
      <c r="CA88" s="173">
        <f>'Por município'!AT88</f>
        <v>0.14718142931095549</v>
      </c>
      <c r="CB88" s="168">
        <f>'Por município'!AU88</f>
        <v>3.6795357327738873</v>
      </c>
      <c r="CC88" s="19"/>
      <c r="CD88" s="33" t="s">
        <v>172</v>
      </c>
      <c r="CE88" s="44">
        <f>'Por município'!AX88</f>
        <v>9</v>
      </c>
      <c r="CF88" s="173">
        <f>'Por município'!AY88</f>
        <v>0.17341955919229246</v>
      </c>
      <c r="CG88" s="168">
        <f>'Por município'!AZ88</f>
        <v>2.9481325062689718</v>
      </c>
      <c r="CH88" s="19"/>
      <c r="CI88" s="33" t="s">
        <v>172</v>
      </c>
      <c r="CJ88" s="44">
        <f>'Por município'!BC88</f>
        <v>11</v>
      </c>
      <c r="CK88" s="173">
        <f>'Por município'!BD88</f>
        <v>0.88582460011031439</v>
      </c>
      <c r="CL88" s="168">
        <f>'Por município'!BE88</f>
        <v>28.34638720353006</v>
      </c>
      <c r="CM88" s="214"/>
      <c r="CN88" s="215"/>
    </row>
    <row r="89" spans="1:92" x14ac:dyDescent="0.25">
      <c r="A89" s="99">
        <v>86</v>
      </c>
      <c r="B89" s="25" t="s">
        <v>45</v>
      </c>
      <c r="C89" s="16">
        <f>'Por Zona'!C34</f>
        <v>18</v>
      </c>
      <c r="D89" s="52">
        <f>'Por Zona'!D34</f>
        <v>35</v>
      </c>
      <c r="E89" s="52">
        <f>'Por Zona'!E34</f>
        <v>45</v>
      </c>
      <c r="F89" s="52">
        <f>'Por Zona'!F34</f>
        <v>88</v>
      </c>
      <c r="G89" s="52">
        <f>'Por Zona'!G34</f>
        <v>75</v>
      </c>
      <c r="H89" s="52">
        <f>'Por Zona'!H34</f>
        <v>425</v>
      </c>
      <c r="I89" s="52">
        <f>'Por Zona'!I34</f>
        <v>193</v>
      </c>
      <c r="J89" s="163">
        <f>'Por Zona'!J34</f>
        <v>548</v>
      </c>
      <c r="K89" s="163">
        <f>'Por Zona'!K34</f>
        <v>313</v>
      </c>
      <c r="L89" s="53">
        <f>'Por Zona'!L34</f>
        <v>253</v>
      </c>
      <c r="M89" s="158">
        <f>'Por Zona'!M34</f>
        <v>0.6940407945607252</v>
      </c>
      <c r="N89" s="158">
        <f>'Por Zona'!N34</f>
        <v>9.7165711238501533</v>
      </c>
      <c r="O89" s="19" t="s">
        <v>45</v>
      </c>
      <c r="P89" s="52">
        <f>'Por Zona'!P34</f>
        <v>2</v>
      </c>
      <c r="Q89" s="52">
        <f>'Por Zona'!Q34</f>
        <v>2</v>
      </c>
      <c r="R89" s="52">
        <f>'Por Zona'!R34</f>
        <v>1</v>
      </c>
      <c r="S89" s="52">
        <f>'Por Zona'!S34</f>
        <v>0</v>
      </c>
      <c r="T89" s="53">
        <f>'Por Zona'!T34</f>
        <v>5</v>
      </c>
      <c r="U89" s="158">
        <f>'Por Zona'!U34</f>
        <v>0.70370370370370372</v>
      </c>
      <c r="V89" s="158">
        <f>'Por Zona'!V34</f>
        <v>7.7407407407407405</v>
      </c>
      <c r="W89" s="19" t="s">
        <v>45</v>
      </c>
      <c r="X89" s="54">
        <f>'Por Zona'!X34</f>
        <v>2</v>
      </c>
      <c r="Y89" s="158">
        <f>'Por Zona'!Y34</f>
        <v>0.78082191780821919</v>
      </c>
      <c r="Z89" s="158">
        <f>'Por Zona'!Z34</f>
        <v>60.12328767123288</v>
      </c>
      <c r="AA89" s="19" t="s">
        <v>45</v>
      </c>
      <c r="AB89" s="54">
        <f>'Por Zona'!AB34</f>
        <v>15</v>
      </c>
      <c r="AC89" s="158">
        <f>'Por Zona'!AC34</f>
        <v>0.59375</v>
      </c>
      <c r="AD89" s="158">
        <f>'Por Zona'!AD34</f>
        <v>15.4375</v>
      </c>
      <c r="AE89" s="19" t="s">
        <v>45</v>
      </c>
      <c r="AF89" s="54">
        <f>'Por Zona'!AF34</f>
        <v>45</v>
      </c>
      <c r="AG89" s="158">
        <f>'Por Zona'!AG34</f>
        <v>1.2967644084934278</v>
      </c>
      <c r="AH89" s="158">
        <f>'Por Zona'!AH34</f>
        <v>31.122345803842265</v>
      </c>
      <c r="AI89" s="19" t="s">
        <v>45</v>
      </c>
      <c r="AJ89" s="33" t="s">
        <v>173</v>
      </c>
      <c r="AK89" s="41">
        <f>'Por município'!D89</f>
        <v>16373</v>
      </c>
      <c r="AL89" s="173">
        <f>'Por município'!E89</f>
        <v>0.92464575253097447</v>
      </c>
      <c r="AM89" s="169">
        <f>'Por município'!F89</f>
        <v>4.6232287626548727</v>
      </c>
      <c r="AN89" s="19" t="s">
        <v>45</v>
      </c>
      <c r="AO89" s="33" t="s">
        <v>173</v>
      </c>
      <c r="AP89" s="42">
        <f>'Por município'!I89</f>
        <v>2.0121267439022894</v>
      </c>
      <c r="AQ89" s="173">
        <f>'Por município'!J89</f>
        <v>-0.24592379238620743</v>
      </c>
      <c r="AR89" s="168">
        <f>'Por município'!K89</f>
        <v>-4.7340330034344928</v>
      </c>
      <c r="AS89" s="19" t="s">
        <v>45</v>
      </c>
      <c r="AT89" s="33" t="s">
        <v>173</v>
      </c>
      <c r="AU89" s="14">
        <f>'Por município'!N89</f>
        <v>2033</v>
      </c>
      <c r="AV89" s="14">
        <f>'Por município'!O89</f>
        <v>12072</v>
      </c>
      <c r="AW89" s="14">
        <f>'Por município'!P89</f>
        <v>502</v>
      </c>
      <c r="AX89" s="43">
        <f>'Por município'!Q89</f>
        <v>13.33972602739726</v>
      </c>
      <c r="AY89" s="173">
        <f>'Por município'!R89</f>
        <v>1.6448245942162569</v>
      </c>
      <c r="AZ89" s="168">
        <f>'Por município'!S89</f>
        <v>13.158596753730055</v>
      </c>
      <c r="BA89" s="19" t="s">
        <v>45</v>
      </c>
      <c r="BB89" s="33" t="s">
        <v>173</v>
      </c>
      <c r="BC89" s="14">
        <f>'Por município'!V89</f>
        <v>12987</v>
      </c>
      <c r="BD89" s="14">
        <f>'Por município'!W89</f>
        <v>5914</v>
      </c>
      <c r="BE89" s="14">
        <f>'Por município'!X89</f>
        <v>11080</v>
      </c>
      <c r="BF89" s="43">
        <f>'Por município'!Y89</f>
        <v>27.379908675799086</v>
      </c>
      <c r="BG89" s="173">
        <f>'Por município'!Z89</f>
        <v>1.1150534635053468</v>
      </c>
      <c r="BH89" s="168">
        <f>'Por município'!AA89</f>
        <v>6.6903207810320815</v>
      </c>
      <c r="BI89" s="19" t="s">
        <v>45</v>
      </c>
      <c r="BJ89" s="33" t="s">
        <v>173</v>
      </c>
      <c r="BK89" s="44">
        <f>'Por município'!AD89</f>
        <v>0</v>
      </c>
      <c r="BL89" s="173">
        <f>'Por município'!AE89</f>
        <v>0</v>
      </c>
      <c r="BM89" s="168">
        <f>'Por município'!AF89</f>
        <v>0</v>
      </c>
      <c r="BN89" s="19" t="s">
        <v>45</v>
      </c>
      <c r="BO89" s="33" t="s">
        <v>173</v>
      </c>
      <c r="BP89" s="44">
        <f>'Por município'!AI89</f>
        <v>10</v>
      </c>
      <c r="BQ89" s="173">
        <f>'Por município'!AJ89</f>
        <v>0.98582039162727886</v>
      </c>
      <c r="BR89" s="168">
        <f>'Por município'!AK89</f>
        <v>19.716407832545578</v>
      </c>
      <c r="BS89" s="19" t="s">
        <v>45</v>
      </c>
      <c r="BT89" s="33" t="s">
        <v>173</v>
      </c>
      <c r="BU89" s="44">
        <f>'Por município'!AN89</f>
        <v>49</v>
      </c>
      <c r="BV89" s="173">
        <f>'Por município'!AO89</f>
        <v>0.8584113270938325</v>
      </c>
      <c r="BW89" s="168">
        <f>'Por município'!AP89</f>
        <v>19.743460523158149</v>
      </c>
      <c r="BX89" s="19" t="s">
        <v>45</v>
      </c>
      <c r="BY89" s="33" t="s">
        <v>173</v>
      </c>
      <c r="BZ89" s="44">
        <f>'Por município'!AS89</f>
        <v>232</v>
      </c>
      <c r="CA89" s="173">
        <f>'Por município'!AT89</f>
        <v>0.9228673405443697</v>
      </c>
      <c r="CB89" s="168">
        <f>'Por município'!AU89</f>
        <v>23.071683513609244</v>
      </c>
      <c r="CC89" s="19" t="s">
        <v>45</v>
      </c>
      <c r="CD89" s="33" t="s">
        <v>173</v>
      </c>
      <c r="CE89" s="44">
        <f>'Por município'!AX89</f>
        <v>50</v>
      </c>
      <c r="CF89" s="173">
        <f>'Por município'!AY89</f>
        <v>0.9634419955127359</v>
      </c>
      <c r="CG89" s="168">
        <f>'Por município'!AZ89</f>
        <v>16.378513923716511</v>
      </c>
      <c r="CH89" s="19" t="s">
        <v>45</v>
      </c>
      <c r="CI89" s="33" t="s">
        <v>173</v>
      </c>
      <c r="CJ89" s="44">
        <f>'Por município'!BC89</f>
        <v>13</v>
      </c>
      <c r="CK89" s="173">
        <f>'Por município'!BD89</f>
        <v>1.0468836183121897</v>
      </c>
      <c r="CL89" s="168">
        <f>'Por município'!BE89</f>
        <v>33.50027578599007</v>
      </c>
      <c r="CM89" s="212">
        <f>M89+U89+Y89+AC89+AG89+AL89+AQ89+AY89+BG89+BL89+BQ89+BV89+CA89+CF89+CK89+AL90+AQ90+AY90+BG90+BL90+BQ90+BV90+CA90+CF90+CK90</f>
        <v>18.819808467615452</v>
      </c>
      <c r="CN89" s="213">
        <f>N89+V89+Z89+AD89+AH89+AM89+AR89+AZ89+BH89+BM89+BR89+BW89+CB89+CG89+CL89+AM90+AR90+AZ90+BH90+BM90+BR90+BW90+CB90+CG90+CL90</f>
        <v>411.13790444002785</v>
      </c>
    </row>
    <row r="90" spans="1:92" x14ac:dyDescent="0.25">
      <c r="A90" s="99">
        <v>87</v>
      </c>
      <c r="B90" s="19"/>
      <c r="C90" s="16"/>
      <c r="D90" s="20"/>
      <c r="E90" s="20"/>
      <c r="F90" s="20"/>
      <c r="G90" s="20"/>
      <c r="H90" s="20"/>
      <c r="I90" s="20"/>
      <c r="J90" s="164"/>
      <c r="K90" s="164"/>
      <c r="L90" s="50"/>
      <c r="M90" s="158"/>
      <c r="N90" s="158"/>
      <c r="O90" s="19"/>
      <c r="P90" s="20"/>
      <c r="Q90" s="20"/>
      <c r="R90" s="20"/>
      <c r="S90" s="20"/>
      <c r="T90" s="50"/>
      <c r="U90" s="158"/>
      <c r="V90" s="158"/>
      <c r="W90" s="19"/>
      <c r="X90" s="51"/>
      <c r="Y90" s="158"/>
      <c r="Z90" s="158"/>
      <c r="AA90" s="19"/>
      <c r="AB90" s="51"/>
      <c r="AC90" s="158"/>
      <c r="AD90" s="158"/>
      <c r="AE90" s="19"/>
      <c r="AF90" s="51"/>
      <c r="AG90" s="158"/>
      <c r="AH90" s="158"/>
      <c r="AI90" s="19"/>
      <c r="AJ90" s="33" t="s">
        <v>174</v>
      </c>
      <c r="AK90" s="41">
        <f>'Por município'!D90</f>
        <v>7269</v>
      </c>
      <c r="AL90" s="173">
        <f>'Por município'!E90</f>
        <v>0.41050815214973763</v>
      </c>
      <c r="AM90" s="169">
        <f>'Por município'!F90</f>
        <v>2.0525407607486881</v>
      </c>
      <c r="AN90" s="19"/>
      <c r="AO90" s="33" t="s">
        <v>174</v>
      </c>
      <c r="AP90" s="42">
        <f>'Por município'!I90</f>
        <v>0.90967897905289985</v>
      </c>
      <c r="AQ90" s="173">
        <f>'Por município'!J90</f>
        <v>-0.11118171609251574</v>
      </c>
      <c r="AR90" s="168">
        <f>'Por município'!K90</f>
        <v>-2.1402480347809281</v>
      </c>
      <c r="AS90" s="19"/>
      <c r="AT90" s="33" t="s">
        <v>174</v>
      </c>
      <c r="AU90" s="14">
        <f>'Por município'!N90</f>
        <v>348</v>
      </c>
      <c r="AV90" s="14">
        <f>'Por município'!O90</f>
        <v>495</v>
      </c>
      <c r="AW90" s="14">
        <f>'Por município'!P90</f>
        <v>415</v>
      </c>
      <c r="AX90" s="43">
        <f>'Por município'!Q90</f>
        <v>1.1488584474885846</v>
      </c>
      <c r="AY90" s="173">
        <f>'Por município'!R90</f>
        <v>0.14165737930608965</v>
      </c>
      <c r="AZ90" s="168">
        <f>'Por município'!S90</f>
        <v>1.1332590344487172</v>
      </c>
      <c r="BA90" s="19"/>
      <c r="BB90" s="33" t="s">
        <v>174</v>
      </c>
      <c r="BC90" s="14">
        <f>'Por município'!V90</f>
        <v>5691</v>
      </c>
      <c r="BD90" s="14">
        <f>'Por município'!W90</f>
        <v>2391</v>
      </c>
      <c r="BE90" s="14">
        <f>'Por município'!X90</f>
        <v>5530</v>
      </c>
      <c r="BF90" s="43">
        <f>'Por município'!Y90</f>
        <v>12.431050228310502</v>
      </c>
      <c r="BG90" s="173">
        <f>'Por município'!Z90</f>
        <v>0.50625755462575561</v>
      </c>
      <c r="BH90" s="168">
        <f>'Por município'!AA90</f>
        <v>3.0375453277545335</v>
      </c>
      <c r="BI90" s="19"/>
      <c r="BJ90" s="33" t="s">
        <v>174</v>
      </c>
      <c r="BK90" s="44">
        <f>'Por município'!AD90</f>
        <v>3</v>
      </c>
      <c r="BL90" s="173">
        <f>'Por município'!AE90</f>
        <v>2.8815789473684208</v>
      </c>
      <c r="BM90" s="168">
        <f>'Por município'!AF90</f>
        <v>83.565789473684205</v>
      </c>
      <c r="BN90" s="19"/>
      <c r="BO90" s="33" t="s">
        <v>174</v>
      </c>
      <c r="BP90" s="44">
        <f>'Por município'!AI90</f>
        <v>5</v>
      </c>
      <c r="BQ90" s="173">
        <f>'Por município'!AJ90</f>
        <v>0.49291019581363943</v>
      </c>
      <c r="BR90" s="168">
        <f>'Por município'!AK90</f>
        <v>9.8582039162727888</v>
      </c>
      <c r="BS90" s="19"/>
      <c r="BT90" s="33" t="s">
        <v>174</v>
      </c>
      <c r="BU90" s="44">
        <f>'Por município'!AN90</f>
        <v>27</v>
      </c>
      <c r="BV90" s="173">
        <f>'Por município'!AO90</f>
        <v>0.47300215982721383</v>
      </c>
      <c r="BW90" s="168">
        <f>'Por município'!AP90</f>
        <v>10.879049676025918</v>
      </c>
      <c r="BX90" s="19"/>
      <c r="BY90" s="33" t="s">
        <v>174</v>
      </c>
      <c r="BZ90" s="44">
        <f>'Por município'!AS90</f>
        <v>113</v>
      </c>
      <c r="CA90" s="173">
        <f>'Por município'!AT90</f>
        <v>0.44950004086859385</v>
      </c>
      <c r="CB90" s="168">
        <f>'Por município'!AU90</f>
        <v>11.237501021714847</v>
      </c>
      <c r="CC90" s="19"/>
      <c r="CD90" s="33" t="s">
        <v>174</v>
      </c>
      <c r="CE90" s="44">
        <f>'Por município'!AX90</f>
        <v>21</v>
      </c>
      <c r="CF90" s="173">
        <f>'Por município'!AY90</f>
        <v>0.40464563811534909</v>
      </c>
      <c r="CG90" s="168">
        <f>'Por município'!AZ90</f>
        <v>6.8789758479609349</v>
      </c>
      <c r="CH90" s="19"/>
      <c r="CI90" s="33" t="s">
        <v>174</v>
      </c>
      <c r="CJ90" s="44">
        <f>'Por município'!BC90</f>
        <v>11</v>
      </c>
      <c r="CK90" s="173">
        <f>'Por município'!BD90</f>
        <v>0.88582460011031439</v>
      </c>
      <c r="CL90" s="168">
        <f>'Por município'!BE90</f>
        <v>28.34638720353006</v>
      </c>
      <c r="CM90" s="214"/>
      <c r="CN90" s="215"/>
    </row>
    <row r="91" spans="1:92" x14ac:dyDescent="0.25">
      <c r="A91" s="99">
        <v>88</v>
      </c>
      <c r="B91" s="22" t="s">
        <v>46</v>
      </c>
      <c r="C91" s="16">
        <f>'Por Zona'!C35</f>
        <v>27</v>
      </c>
      <c r="D91" s="52">
        <f>'Por Zona'!D35</f>
        <v>58</v>
      </c>
      <c r="E91" s="52">
        <f>'Por Zona'!E35</f>
        <v>53</v>
      </c>
      <c r="F91" s="52">
        <f>'Por Zona'!F35</f>
        <v>42</v>
      </c>
      <c r="G91" s="52">
        <f>'Por Zona'!G35</f>
        <v>42</v>
      </c>
      <c r="H91" s="52">
        <f>'Por Zona'!H35</f>
        <v>436</v>
      </c>
      <c r="I91" s="52">
        <f>'Por Zona'!I35</f>
        <v>251</v>
      </c>
      <c r="J91" s="163">
        <f>'Por Zona'!J35</f>
        <v>536</v>
      </c>
      <c r="K91" s="163">
        <f>'Por Zona'!K35</f>
        <v>346</v>
      </c>
      <c r="L91" s="53">
        <f>'Por Zona'!L35</f>
        <v>217</v>
      </c>
      <c r="M91" s="158">
        <f>'Por Zona'!M35</f>
        <v>0.67884282095720572</v>
      </c>
      <c r="N91" s="158">
        <f>'Por Zona'!N35</f>
        <v>9.50379949340088</v>
      </c>
      <c r="O91" s="17" t="s">
        <v>46</v>
      </c>
      <c r="P91" s="52">
        <f>'Por Zona'!P35</f>
        <v>2</v>
      </c>
      <c r="Q91" s="52">
        <f>'Por Zona'!Q35</f>
        <v>1</v>
      </c>
      <c r="R91" s="52">
        <f>'Por Zona'!R35</f>
        <v>4</v>
      </c>
      <c r="S91" s="52">
        <f>'Por Zona'!S35</f>
        <v>1</v>
      </c>
      <c r="T91" s="53">
        <f>'Por Zona'!T35</f>
        <v>8</v>
      </c>
      <c r="U91" s="158">
        <f>'Por Zona'!U35</f>
        <v>1.125925925925926</v>
      </c>
      <c r="V91" s="158">
        <f>'Por Zona'!V35</f>
        <v>12.385185185185186</v>
      </c>
      <c r="W91" s="17" t="s">
        <v>46</v>
      </c>
      <c r="X91" s="54">
        <f>'Por Zona'!X35</f>
        <v>3</v>
      </c>
      <c r="Y91" s="158">
        <f>'Por Zona'!Y35</f>
        <v>1.1712328767123288</v>
      </c>
      <c r="Z91" s="158">
        <f>'Por Zona'!Z35</f>
        <v>90.18493150684931</v>
      </c>
      <c r="AA91" s="17" t="s">
        <v>46</v>
      </c>
      <c r="AB91" s="54">
        <f>'Por Zona'!AB35</f>
        <v>14</v>
      </c>
      <c r="AC91" s="158">
        <f>'Por Zona'!AC35</f>
        <v>0.5541666666666667</v>
      </c>
      <c r="AD91" s="158">
        <f>'Por Zona'!AD35</f>
        <v>14.408333333333335</v>
      </c>
      <c r="AE91" s="17" t="s">
        <v>46</v>
      </c>
      <c r="AF91" s="54">
        <f>'Por Zona'!AF35</f>
        <v>28</v>
      </c>
      <c r="AG91" s="158">
        <f>'Por Zona'!AG35</f>
        <v>0.80687563195146617</v>
      </c>
      <c r="AH91" s="158">
        <f>'Por Zona'!AH35</f>
        <v>19.365015166835189</v>
      </c>
      <c r="AI91" s="17" t="s">
        <v>46</v>
      </c>
      <c r="AJ91" s="33" t="s">
        <v>175</v>
      </c>
      <c r="AK91" s="41">
        <f>'Por município'!D91</f>
        <v>8324</v>
      </c>
      <c r="AL91" s="173">
        <f>'Por município'!E91</f>
        <v>0.47008802565613095</v>
      </c>
      <c r="AM91" s="169">
        <f>'Por município'!F91</f>
        <v>2.3504401282806549</v>
      </c>
      <c r="AN91" s="17" t="s">
        <v>46</v>
      </c>
      <c r="AO91" s="33" t="s">
        <v>175</v>
      </c>
      <c r="AP91" s="42">
        <f>'Por município'!I91</f>
        <v>3.1858477073734486</v>
      </c>
      <c r="AQ91" s="173">
        <f>'Por município'!J91</f>
        <v>-0.38937693787754218</v>
      </c>
      <c r="AR91" s="168">
        <f>'Por município'!K91</f>
        <v>-7.4955060541426874</v>
      </c>
      <c r="AS91" s="17" t="s">
        <v>46</v>
      </c>
      <c r="AT91" s="33" t="s">
        <v>175</v>
      </c>
      <c r="AU91" s="14">
        <f>'Por município'!N91</f>
        <v>777</v>
      </c>
      <c r="AV91" s="14">
        <f>'Por município'!O91</f>
        <v>6603</v>
      </c>
      <c r="AW91" s="14">
        <f>'Por município'!P91</f>
        <v>242</v>
      </c>
      <c r="AX91" s="43">
        <f>'Por município'!Q91</f>
        <v>6.9607305936073054</v>
      </c>
      <c r="AY91" s="173">
        <f>'Por município'!R91</f>
        <v>0.85827706285454297</v>
      </c>
      <c r="AZ91" s="168">
        <f>'Por município'!S91</f>
        <v>6.8662165028363438</v>
      </c>
      <c r="BA91" s="17" t="s">
        <v>46</v>
      </c>
      <c r="BB91" s="33" t="s">
        <v>175</v>
      </c>
      <c r="BC91" s="14">
        <f>'Por município'!V91</f>
        <v>5676</v>
      </c>
      <c r="BD91" s="14">
        <f>'Por município'!W91</f>
        <v>2701</v>
      </c>
      <c r="BE91" s="14">
        <f>'Por município'!X91</f>
        <v>4791</v>
      </c>
      <c r="BF91" s="43">
        <f>'Por município'!Y91</f>
        <v>12.025570776255707</v>
      </c>
      <c r="BG91" s="173">
        <f>'Por município'!Z91</f>
        <v>0.48974430497443067</v>
      </c>
      <c r="BH91" s="168">
        <f>'Por município'!AA91</f>
        <v>2.9384658298465842</v>
      </c>
      <c r="BI91" s="17" t="s">
        <v>46</v>
      </c>
      <c r="BJ91" s="33" t="s">
        <v>175</v>
      </c>
      <c r="BK91" s="44">
        <f>'Por município'!AD91</f>
        <v>0</v>
      </c>
      <c r="BL91" s="173">
        <f>'Por município'!AE91</f>
        <v>0</v>
      </c>
      <c r="BM91" s="168">
        <f>'Por município'!AF91</f>
        <v>0</v>
      </c>
      <c r="BN91" s="17" t="s">
        <v>46</v>
      </c>
      <c r="BO91" s="33" t="s">
        <v>175</v>
      </c>
      <c r="BP91" s="44">
        <f>'Por município'!AI91</f>
        <v>6</v>
      </c>
      <c r="BQ91" s="173">
        <f>'Por município'!AJ91</f>
        <v>0.59149223497636738</v>
      </c>
      <c r="BR91" s="168">
        <f>'Por município'!AK91</f>
        <v>11.829844699527348</v>
      </c>
      <c r="BS91" s="17" t="s">
        <v>46</v>
      </c>
      <c r="BT91" s="33" t="s">
        <v>175</v>
      </c>
      <c r="BU91" s="44">
        <f>'Por município'!AN91</f>
        <v>29</v>
      </c>
      <c r="BV91" s="173">
        <f>'Por município'!AO91</f>
        <v>0.50803935685145185</v>
      </c>
      <c r="BW91" s="168">
        <f>'Por município'!AP91</f>
        <v>11.684905207583393</v>
      </c>
      <c r="BX91" s="17" t="s">
        <v>46</v>
      </c>
      <c r="BY91" s="33" t="s">
        <v>175</v>
      </c>
      <c r="BZ91" s="44">
        <f>'Por município'!AS91</f>
        <v>139</v>
      </c>
      <c r="CA91" s="173">
        <f>'Por município'!AT91</f>
        <v>0.55292482903304907</v>
      </c>
      <c r="CB91" s="168">
        <f>'Por município'!AU91</f>
        <v>13.823120725826227</v>
      </c>
      <c r="CC91" s="17" t="s">
        <v>46</v>
      </c>
      <c r="CD91" s="33" t="s">
        <v>175</v>
      </c>
      <c r="CE91" s="44">
        <f>'Por município'!AX91</f>
        <v>27</v>
      </c>
      <c r="CF91" s="173">
        <f>'Por município'!AY91</f>
        <v>0.52025867757687738</v>
      </c>
      <c r="CG91" s="168">
        <f>'Por município'!AZ91</f>
        <v>8.8443975188069146</v>
      </c>
      <c r="CH91" s="17" t="s">
        <v>46</v>
      </c>
      <c r="CI91" s="33" t="s">
        <v>175</v>
      </c>
      <c r="CJ91" s="44">
        <f>'Por município'!BC91</f>
        <v>11</v>
      </c>
      <c r="CK91" s="173">
        <f>'Por município'!BD91</f>
        <v>0.88582460011031439</v>
      </c>
      <c r="CL91" s="168">
        <f>'Por município'!BE91</f>
        <v>28.34638720353006</v>
      </c>
      <c r="CM91" s="212">
        <f>M91+U91+Y91+AC91+AG91+AL91+AQ91+AY91+BG91+BL91+BQ91+BV91+CA91+CF91+CK91+AL92+AQ92+AY92+BG92+BL92+BQ92+BV92+CA92+CF92+CK92+AL93+AQ93+AY93+BG93+BL93+BQ93+BV93+CA93+CF93+CK93</f>
        <v>21.390036988227202</v>
      </c>
      <c r="CN91" s="213">
        <f>N91+V91+Z91+AD91+AH91+AM91+AR91+AZ91+BH91+BM91+BR91+BW91+CB91+CG91+CL91+AM92+AR92+AZ92+BH92+BM92+BR92+BW92+CB92+CG92+CL92+AM93+AR93+AZ93+BH93+BM93+BR93+BW93+CB93+CG93+CL93</f>
        <v>528.92516130272861</v>
      </c>
    </row>
    <row r="92" spans="1:92" x14ac:dyDescent="0.25">
      <c r="A92" s="99">
        <v>89</v>
      </c>
      <c r="B92" s="17"/>
      <c r="C92" s="16"/>
      <c r="D92" s="20"/>
      <c r="E92" s="20"/>
      <c r="F92" s="20"/>
      <c r="G92" s="20"/>
      <c r="H92" s="20"/>
      <c r="I92" s="20"/>
      <c r="J92" s="164"/>
      <c r="K92" s="164"/>
      <c r="L92" s="50"/>
      <c r="M92" s="158"/>
      <c r="N92" s="158"/>
      <c r="O92" s="17"/>
      <c r="P92" s="20"/>
      <c r="Q92" s="20"/>
      <c r="R92" s="20"/>
      <c r="S92" s="20"/>
      <c r="T92" s="50"/>
      <c r="U92" s="158"/>
      <c r="V92" s="158"/>
      <c r="W92" s="17"/>
      <c r="X92" s="51"/>
      <c r="Y92" s="158"/>
      <c r="Z92" s="158"/>
      <c r="AA92" s="17"/>
      <c r="AB92" s="51"/>
      <c r="AC92" s="158"/>
      <c r="AD92" s="158"/>
      <c r="AE92" s="17"/>
      <c r="AF92" s="51"/>
      <c r="AG92" s="158"/>
      <c r="AH92" s="158"/>
      <c r="AI92" s="17"/>
      <c r="AJ92" s="33" t="s">
        <v>176</v>
      </c>
      <c r="AK92" s="41">
        <f>'Por município'!D92</f>
        <v>9575</v>
      </c>
      <c r="AL92" s="173">
        <f>'Por município'!E92</f>
        <v>0.54073676665755088</v>
      </c>
      <c r="AM92" s="169">
        <f>'Por município'!F92</f>
        <v>2.7036838332877542</v>
      </c>
      <c r="AN92" s="17"/>
      <c r="AO92" s="33" t="s">
        <v>176</v>
      </c>
      <c r="AP92" s="42">
        <f>'Por município'!I92</f>
        <v>0.83842586906410388</v>
      </c>
      <c r="AQ92" s="173">
        <f>'Por município'!J92</f>
        <v>-0.10247310214418527</v>
      </c>
      <c r="AR92" s="168">
        <f>'Por município'!K92</f>
        <v>-1.9726072162755666</v>
      </c>
      <c r="AS92" s="17"/>
      <c r="AT92" s="33" t="s">
        <v>176</v>
      </c>
      <c r="AU92" s="14">
        <f>'Por município'!N92</f>
        <v>513</v>
      </c>
      <c r="AV92" s="14">
        <f>'Por município'!O92</f>
        <v>810</v>
      </c>
      <c r="AW92" s="14">
        <f>'Por município'!P92</f>
        <v>394</v>
      </c>
      <c r="AX92" s="43">
        <f>'Por município'!Q92</f>
        <v>1.5680365296803653</v>
      </c>
      <c r="AY92" s="173">
        <f>'Por município'!R92</f>
        <v>0.19334317986371694</v>
      </c>
      <c r="AZ92" s="168">
        <f>'Por município'!S92</f>
        <v>1.5467454389097355</v>
      </c>
      <c r="BA92" s="17"/>
      <c r="BB92" s="33" t="s">
        <v>176</v>
      </c>
      <c r="BC92" s="14">
        <f>'Por município'!V92</f>
        <v>7246</v>
      </c>
      <c r="BD92" s="14">
        <f>'Por município'!W92</f>
        <v>709</v>
      </c>
      <c r="BE92" s="14">
        <f>'Por município'!X92</f>
        <v>8565</v>
      </c>
      <c r="BF92" s="43">
        <f>'Por município'!Y92</f>
        <v>15.08675799086758</v>
      </c>
      <c r="BG92" s="173">
        <f>'Por município'!Z92</f>
        <v>0.6144119014411904</v>
      </c>
      <c r="BH92" s="168">
        <f>'Por município'!AA92</f>
        <v>3.6864714086471424</v>
      </c>
      <c r="BI92" s="17"/>
      <c r="BJ92" s="33" t="s">
        <v>176</v>
      </c>
      <c r="BK92" s="44">
        <f>'Por município'!AD92</f>
        <v>3</v>
      </c>
      <c r="BL92" s="173">
        <f>'Por município'!AE92</f>
        <v>2.8815789473684208</v>
      </c>
      <c r="BM92" s="168">
        <f>'Por município'!AF92</f>
        <v>83.565789473684205</v>
      </c>
      <c r="BN92" s="17"/>
      <c r="BO92" s="33" t="s">
        <v>176</v>
      </c>
      <c r="BP92" s="44">
        <f>'Por município'!AI92</f>
        <v>9</v>
      </c>
      <c r="BQ92" s="173">
        <f>'Por município'!AJ92</f>
        <v>0.88723835246455096</v>
      </c>
      <c r="BR92" s="168">
        <f>'Por município'!AK92</f>
        <v>17.744767049291021</v>
      </c>
      <c r="BS92" s="17"/>
      <c r="BT92" s="33" t="s">
        <v>176</v>
      </c>
      <c r="BU92" s="44">
        <f>'Por município'!AN92</f>
        <v>36</v>
      </c>
      <c r="BV92" s="173">
        <f>'Por município'!AO92</f>
        <v>0.63066954643628514</v>
      </c>
      <c r="BW92" s="168">
        <f>'Por município'!AP92</f>
        <v>14.505399568034559</v>
      </c>
      <c r="BX92" s="17"/>
      <c r="BY92" s="33" t="s">
        <v>176</v>
      </c>
      <c r="BZ92" s="44">
        <f>'Por município'!AS92</f>
        <v>157</v>
      </c>
      <c r="CA92" s="173">
        <f>'Por município'!AT92</f>
        <v>0.62452660545459493</v>
      </c>
      <c r="CB92" s="168">
        <f>'Por município'!AU92</f>
        <v>15.613165136364874</v>
      </c>
      <c r="CC92" s="17"/>
      <c r="CD92" s="33" t="s">
        <v>176</v>
      </c>
      <c r="CE92" s="44">
        <f>'Por município'!AX92</f>
        <v>33</v>
      </c>
      <c r="CF92" s="173">
        <f>'Por município'!AY92</f>
        <v>0.63587171703840573</v>
      </c>
      <c r="CG92" s="168">
        <f>'Por município'!AZ92</f>
        <v>10.809819189652897</v>
      </c>
      <c r="CH92" s="17"/>
      <c r="CI92" s="33" t="s">
        <v>176</v>
      </c>
      <c r="CJ92" s="44">
        <f>'Por município'!BC92</f>
        <v>11</v>
      </c>
      <c r="CK92" s="173">
        <f>'Por município'!BD92</f>
        <v>0.88582460011031439</v>
      </c>
      <c r="CL92" s="168">
        <f>'Por município'!BE92</f>
        <v>28.34638720353006</v>
      </c>
      <c r="CM92" s="214"/>
      <c r="CN92" s="215"/>
    </row>
    <row r="93" spans="1:92" x14ac:dyDescent="0.25">
      <c r="A93" s="99">
        <v>90</v>
      </c>
      <c r="B93" s="17"/>
      <c r="C93" s="16"/>
      <c r="D93" s="20"/>
      <c r="E93" s="20"/>
      <c r="F93" s="20"/>
      <c r="G93" s="20"/>
      <c r="H93" s="20"/>
      <c r="I93" s="20"/>
      <c r="J93" s="164"/>
      <c r="K93" s="164"/>
      <c r="L93" s="50"/>
      <c r="M93" s="158"/>
      <c r="N93" s="158"/>
      <c r="O93" s="17"/>
      <c r="P93" s="20"/>
      <c r="Q93" s="20"/>
      <c r="R93" s="20"/>
      <c r="S93" s="20"/>
      <c r="T93" s="50"/>
      <c r="U93" s="158"/>
      <c r="V93" s="158"/>
      <c r="W93" s="17"/>
      <c r="X93" s="51"/>
      <c r="Y93" s="158"/>
      <c r="Z93" s="158"/>
      <c r="AA93" s="17"/>
      <c r="AB93" s="51"/>
      <c r="AC93" s="158"/>
      <c r="AD93" s="158"/>
      <c r="AE93" s="17"/>
      <c r="AF93" s="51"/>
      <c r="AG93" s="158"/>
      <c r="AH93" s="158"/>
      <c r="AI93" s="17"/>
      <c r="AJ93" s="33" t="s">
        <v>177</v>
      </c>
      <c r="AK93" s="41">
        <f>'Por município'!D93</f>
        <v>2876</v>
      </c>
      <c r="AL93" s="173">
        <f>'Por município'!E93</f>
        <v>0.16241868834539075</v>
      </c>
      <c r="AM93" s="169">
        <f>'Por município'!F93</f>
        <v>0.81209344172695375</v>
      </c>
      <c r="AN93" s="17"/>
      <c r="AO93" s="33" t="s">
        <v>177</v>
      </c>
      <c r="AP93" s="42">
        <f>'Por município'!I93</f>
        <v>0.76024456784561945</v>
      </c>
      <c r="AQ93" s="173">
        <f>'Por município'!J93</f>
        <v>-9.2917718942006747E-2</v>
      </c>
      <c r="AR93" s="168">
        <f>'Por município'!K93</f>
        <v>-1.7886660896336299</v>
      </c>
      <c r="AS93" s="17"/>
      <c r="AT93" s="33" t="s">
        <v>177</v>
      </c>
      <c r="AU93" s="14">
        <f>'Por município'!N93</f>
        <v>241</v>
      </c>
      <c r="AV93" s="14">
        <f>'Por município'!O93</f>
        <v>325</v>
      </c>
      <c r="AW93" s="14">
        <f>'Por município'!P93</f>
        <v>184</v>
      </c>
      <c r="AX93" s="43">
        <f>'Por município'!Q93</f>
        <v>0.68493150684931514</v>
      </c>
      <c r="AY93" s="173">
        <f>'Por município'!R93</f>
        <v>8.4453922479783172E-2</v>
      </c>
      <c r="AZ93" s="168">
        <f>'Por município'!S93</f>
        <v>0.67563137983826538</v>
      </c>
      <c r="BA93" s="17"/>
      <c r="BB93" s="33" t="s">
        <v>177</v>
      </c>
      <c r="BC93" s="14">
        <f>'Por município'!V93</f>
        <v>2110</v>
      </c>
      <c r="BD93" s="14">
        <f>'Por município'!W93</f>
        <v>169</v>
      </c>
      <c r="BE93" s="14">
        <f>'Por município'!X93</f>
        <v>2041</v>
      </c>
      <c r="BF93" s="43">
        <f>'Por município'!Y93</f>
        <v>3.945205479452055</v>
      </c>
      <c r="BG93" s="173">
        <f>'Por município'!Z93</f>
        <v>0.16066945606694566</v>
      </c>
      <c r="BH93" s="168">
        <f>'Por município'!AA93</f>
        <v>0.96401673640167396</v>
      </c>
      <c r="BI93" s="17"/>
      <c r="BJ93" s="33" t="s">
        <v>177</v>
      </c>
      <c r="BK93" s="44">
        <f>'Por município'!AD93</f>
        <v>3</v>
      </c>
      <c r="BL93" s="173">
        <f>'Por município'!AE93</f>
        <v>2.8815789473684208</v>
      </c>
      <c r="BM93" s="168">
        <f>'Por município'!AF93</f>
        <v>83.565789473684205</v>
      </c>
      <c r="BN93" s="17"/>
      <c r="BO93" s="33" t="s">
        <v>177</v>
      </c>
      <c r="BP93" s="44">
        <f>'Por município'!AI93</f>
        <v>2</v>
      </c>
      <c r="BQ93" s="173">
        <f>'Por município'!AJ93</f>
        <v>0.19716407832545579</v>
      </c>
      <c r="BR93" s="168">
        <f>'Por município'!AK93</f>
        <v>3.9432815665091159</v>
      </c>
      <c r="BS93" s="17"/>
      <c r="BT93" s="33" t="s">
        <v>177</v>
      </c>
      <c r="BU93" s="44">
        <f>'Por município'!AN93</f>
        <v>9</v>
      </c>
      <c r="BV93" s="173">
        <f>'Por município'!AO93</f>
        <v>0.15766738660907129</v>
      </c>
      <c r="BW93" s="168">
        <f>'Por município'!AP93</f>
        <v>3.6263498920086397</v>
      </c>
      <c r="BX93" s="17"/>
      <c r="BY93" s="33" t="s">
        <v>177</v>
      </c>
      <c r="BZ93" s="44">
        <f>'Por município'!AS93</f>
        <v>46</v>
      </c>
      <c r="CA93" s="173">
        <f>'Por município'!AT93</f>
        <v>0.18298231752172847</v>
      </c>
      <c r="CB93" s="168">
        <f>'Por município'!AU93</f>
        <v>4.5745579380432115</v>
      </c>
      <c r="CC93" s="17"/>
      <c r="CD93" s="33" t="s">
        <v>177</v>
      </c>
      <c r="CE93" s="44">
        <f>'Por município'!AX93</f>
        <v>8</v>
      </c>
      <c r="CF93" s="173">
        <f>'Por município'!AY93</f>
        <v>0.15415071928203775</v>
      </c>
      <c r="CG93" s="168">
        <f>'Por município'!AZ93</f>
        <v>2.6205622277946419</v>
      </c>
      <c r="CH93" s="17"/>
      <c r="CI93" s="33" t="s">
        <v>177</v>
      </c>
      <c r="CJ93" s="44">
        <f>'Por município'!BC93</f>
        <v>11</v>
      </c>
      <c r="CK93" s="173">
        <f>'Por município'!BD93</f>
        <v>0.88582460011031439</v>
      </c>
      <c r="CL93" s="168">
        <f>'Por município'!BE93</f>
        <v>28.34638720353006</v>
      </c>
      <c r="CM93" s="214"/>
      <c r="CN93" s="215"/>
    </row>
    <row r="94" spans="1:92" x14ac:dyDescent="0.25">
      <c r="A94" s="99">
        <v>91</v>
      </c>
      <c r="B94" s="17" t="s">
        <v>47</v>
      </c>
      <c r="C94" s="16">
        <f>'Por Zona'!C36</f>
        <v>155</v>
      </c>
      <c r="D94" s="52">
        <f>'Por Zona'!D36</f>
        <v>162</v>
      </c>
      <c r="E94" s="52">
        <f>'Por Zona'!E36</f>
        <v>163</v>
      </c>
      <c r="F94" s="52">
        <f>'Por Zona'!F36</f>
        <v>116</v>
      </c>
      <c r="G94" s="52">
        <f>'Por Zona'!G36</f>
        <v>114</v>
      </c>
      <c r="H94" s="52">
        <f>'Por Zona'!H36</f>
        <v>918</v>
      </c>
      <c r="I94" s="52">
        <f>'Por Zona'!I36</f>
        <v>445</v>
      </c>
      <c r="J94" s="163">
        <f>'Por Zona'!J36</f>
        <v>1196</v>
      </c>
      <c r="K94" s="163">
        <f>'Por Zona'!K36</f>
        <v>722</v>
      </c>
      <c r="L94" s="53">
        <f>'Por Zona'!L36</f>
        <v>629</v>
      </c>
      <c r="M94" s="158">
        <f>'Por Zona'!M36</f>
        <v>1.5147313691507798</v>
      </c>
      <c r="N94" s="158">
        <f>'Por Zona'!N36</f>
        <v>21.206239168110915</v>
      </c>
      <c r="O94" s="17" t="s">
        <v>47</v>
      </c>
      <c r="P94" s="52">
        <f>'Por Zona'!P36</f>
        <v>2</v>
      </c>
      <c r="Q94" s="52">
        <f>'Por Zona'!Q36</f>
        <v>3</v>
      </c>
      <c r="R94" s="52">
        <f>'Por Zona'!R36</f>
        <v>3</v>
      </c>
      <c r="S94" s="52">
        <f>'Por Zona'!S36</f>
        <v>1</v>
      </c>
      <c r="T94" s="53">
        <f>'Por Zona'!T36</f>
        <v>9</v>
      </c>
      <c r="U94" s="158">
        <f>'Por Zona'!U36</f>
        <v>1.2666666666666666</v>
      </c>
      <c r="V94" s="158">
        <f>'Por Zona'!V36</f>
        <v>13.933333333333334</v>
      </c>
      <c r="W94" s="17" t="s">
        <v>47</v>
      </c>
      <c r="X94" s="54">
        <f>'Por Zona'!X36</f>
        <v>4</v>
      </c>
      <c r="Y94" s="158">
        <f>'Por Zona'!Y36</f>
        <v>1.5616438356164384</v>
      </c>
      <c r="Z94" s="158">
        <f>'Por Zona'!Z36</f>
        <v>120.24657534246576</v>
      </c>
      <c r="AA94" s="17" t="s">
        <v>47</v>
      </c>
      <c r="AB94" s="54">
        <f>'Por Zona'!AB36</f>
        <v>20</v>
      </c>
      <c r="AC94" s="158">
        <f>'Por Zona'!AC36</f>
        <v>0.79166666666666663</v>
      </c>
      <c r="AD94" s="158">
        <f>'Por Zona'!AD36</f>
        <v>20.583333333333332</v>
      </c>
      <c r="AE94" s="17" t="s">
        <v>47</v>
      </c>
      <c r="AF94" s="54">
        <f>'Por Zona'!AF36</f>
        <v>90</v>
      </c>
      <c r="AG94" s="158">
        <f>'Por Zona'!AG36</f>
        <v>2.5935288169868556</v>
      </c>
      <c r="AH94" s="158">
        <f>'Por Zona'!AH36</f>
        <v>62.24469160768453</v>
      </c>
      <c r="AI94" s="17" t="s">
        <v>47</v>
      </c>
      <c r="AJ94" s="33" t="s">
        <v>178</v>
      </c>
      <c r="AK94" s="41">
        <f>'Por município'!D94</f>
        <v>13451</v>
      </c>
      <c r="AL94" s="173">
        <f>'Por município'!E94</f>
        <v>0.75962926875307757</v>
      </c>
      <c r="AM94" s="169">
        <f>'Por município'!F94</f>
        <v>3.7981463437653877</v>
      </c>
      <c r="AN94" s="17" t="s">
        <v>47</v>
      </c>
      <c r="AO94" s="33" t="s">
        <v>178</v>
      </c>
      <c r="AP94" s="42">
        <f>'Por município'!I94</f>
        <v>3.2119598980313189</v>
      </c>
      <c r="AQ94" s="173">
        <f>'Por município'!J94</f>
        <v>-0.39256839138490973</v>
      </c>
      <c r="AR94" s="168">
        <f>'Por município'!K94</f>
        <v>-7.5569415341595123</v>
      </c>
      <c r="AS94" s="17" t="s">
        <v>47</v>
      </c>
      <c r="AT94" s="33" t="s">
        <v>178</v>
      </c>
      <c r="AU94" s="14">
        <f>'Por município'!N94</f>
        <v>986</v>
      </c>
      <c r="AV94" s="14">
        <f>'Por município'!O94</f>
        <v>11433</v>
      </c>
      <c r="AW94" s="14">
        <f>'Por município'!P94</f>
        <v>408</v>
      </c>
      <c r="AX94" s="43">
        <f>'Por município'!Q94</f>
        <v>11.71415525114155</v>
      </c>
      <c r="AY94" s="173">
        <f>'Por município'!R94</f>
        <v>1.4443872848642381</v>
      </c>
      <c r="AZ94" s="168">
        <f>'Por município'!S94</f>
        <v>11.555098278913905</v>
      </c>
      <c r="BA94" s="17" t="s">
        <v>47</v>
      </c>
      <c r="BB94" s="33" t="s">
        <v>178</v>
      </c>
      <c r="BC94" s="14">
        <f>'Por município'!V94</f>
        <v>9837</v>
      </c>
      <c r="BD94" s="14">
        <f>'Por município'!W94</f>
        <v>3684</v>
      </c>
      <c r="BE94" s="14">
        <f>'Por município'!X94</f>
        <v>10048</v>
      </c>
      <c r="BF94" s="43">
        <f>'Por município'!Y94</f>
        <v>21.524200913242009</v>
      </c>
      <c r="BG94" s="173">
        <f>'Por município'!Z94</f>
        <v>0.87657833565783394</v>
      </c>
      <c r="BH94" s="168">
        <f>'Por município'!AA94</f>
        <v>5.2594700139470039</v>
      </c>
      <c r="BI94" s="17" t="s">
        <v>47</v>
      </c>
      <c r="BJ94" s="33" t="s">
        <v>178</v>
      </c>
      <c r="BK94" s="44">
        <f>'Por município'!AD94</f>
        <v>0</v>
      </c>
      <c r="BL94" s="173">
        <f>'Por município'!AE94</f>
        <v>0</v>
      </c>
      <c r="BM94" s="168">
        <f>'Por município'!AF94</f>
        <v>0</v>
      </c>
      <c r="BN94" s="17" t="s">
        <v>47</v>
      </c>
      <c r="BO94" s="33" t="s">
        <v>178</v>
      </c>
      <c r="BP94" s="44">
        <f>'Por município'!AI94</f>
        <v>7</v>
      </c>
      <c r="BQ94" s="173">
        <f>'Por município'!AJ94</f>
        <v>0.69007427413909528</v>
      </c>
      <c r="BR94" s="168">
        <f>'Por município'!AK94</f>
        <v>13.801485482781906</v>
      </c>
      <c r="BS94" s="17" t="s">
        <v>47</v>
      </c>
      <c r="BT94" s="33" t="s">
        <v>178</v>
      </c>
      <c r="BU94" s="44">
        <f>'Por município'!AN94</f>
        <v>43</v>
      </c>
      <c r="BV94" s="173">
        <f>'Por município'!AO94</f>
        <v>0.75329973602111833</v>
      </c>
      <c r="BW94" s="168">
        <f>'Por município'!AP94</f>
        <v>17.325893928485723</v>
      </c>
      <c r="BX94" s="17" t="s">
        <v>47</v>
      </c>
      <c r="BY94" s="33" t="s">
        <v>178</v>
      </c>
      <c r="BZ94" s="44">
        <f>'Por município'!AS94</f>
        <v>199</v>
      </c>
      <c r="CA94" s="173">
        <f>'Por município'!AT94</f>
        <v>0.79159741710486875</v>
      </c>
      <c r="CB94" s="168">
        <f>'Por município'!AU94</f>
        <v>19.789935427621717</v>
      </c>
      <c r="CC94" s="17" t="s">
        <v>47</v>
      </c>
      <c r="CD94" s="33" t="s">
        <v>178</v>
      </c>
      <c r="CE94" s="44">
        <f>'Por município'!AX94</f>
        <v>40</v>
      </c>
      <c r="CF94" s="173">
        <f>'Por município'!AY94</f>
        <v>0.7707535964101887</v>
      </c>
      <c r="CG94" s="168">
        <f>'Por município'!AZ94</f>
        <v>13.102811138973207</v>
      </c>
      <c r="CH94" s="17" t="s">
        <v>47</v>
      </c>
      <c r="CI94" s="33" t="s">
        <v>178</v>
      </c>
      <c r="CJ94" s="44">
        <f>'Por município'!BC94</f>
        <v>11</v>
      </c>
      <c r="CK94" s="173">
        <f>'Por município'!BD94</f>
        <v>0.88582460011031439</v>
      </c>
      <c r="CL94" s="168">
        <f>'Por município'!BE94</f>
        <v>28.34638720353006</v>
      </c>
      <c r="CM94" s="212">
        <f>M94+U94+Y94+AC94+AG94+AL94+AQ94+AY94+BG94+BL94+BQ94+BV94+CA94+CF94+CK94+AL95+AQ95+AY95+BG95+BL95+BQ95+BV95+CA95+CF95+CK95+AL96+AQ96+AY96+BG96+BL96+BQ96+BV96+CA96+CF96+CK96+AL97+AQ97+AY97+BG97+BL97+BQ97+BV97+CA97+CF97+CK97</f>
        <v>38.473531375573394</v>
      </c>
      <c r="CN94" s="213">
        <f>N94+V94+Z94+AD94+AH94+AM94+AR94+AZ94+BH94+BM94+BR94+BW94+CB94+CG94+CL94+AM95+AR95+AZ95+BH95+BM95+BR95+BW95+CB95+CG95+CL95+AM96+AR96+AZ96+BH96+BM96+BR96+BW96+CB96+CG96+CL96+AM97+AR97+AZ97+BH97+BM97+BR97+BW97+CB97+CG97+CL97</f>
        <v>830.43569511444502</v>
      </c>
    </row>
    <row r="95" spans="1:92" x14ac:dyDescent="0.25">
      <c r="A95" s="99">
        <v>92</v>
      </c>
      <c r="B95" s="17"/>
      <c r="C95" s="16"/>
      <c r="D95" s="20"/>
      <c r="E95" s="20"/>
      <c r="F95" s="20"/>
      <c r="G95" s="20"/>
      <c r="H95" s="20"/>
      <c r="I95" s="20"/>
      <c r="J95" s="164"/>
      <c r="K95" s="164"/>
      <c r="L95" s="50"/>
      <c r="M95" s="158"/>
      <c r="N95" s="158"/>
      <c r="O95" s="17"/>
      <c r="P95" s="20"/>
      <c r="Q95" s="20"/>
      <c r="R95" s="20"/>
      <c r="S95" s="20"/>
      <c r="T95" s="50"/>
      <c r="U95" s="158"/>
      <c r="V95" s="158"/>
      <c r="W95" s="17"/>
      <c r="X95" s="51"/>
      <c r="Y95" s="158"/>
      <c r="Z95" s="158"/>
      <c r="AA95" s="17"/>
      <c r="AB95" s="51"/>
      <c r="AC95" s="158"/>
      <c r="AD95" s="158"/>
      <c r="AE95" s="17"/>
      <c r="AF95" s="51"/>
      <c r="AG95" s="158"/>
      <c r="AH95" s="158"/>
      <c r="AI95" s="17"/>
      <c r="AJ95" s="33" t="s">
        <v>179</v>
      </c>
      <c r="AK95" s="41">
        <f>'Por município'!D95</f>
        <v>3950</v>
      </c>
      <c r="AL95" s="173">
        <f>'Por município'!E95</f>
        <v>0.22307156431303668</v>
      </c>
      <c r="AM95" s="169">
        <f>'Por município'!F95</f>
        <v>1.1153578215651834</v>
      </c>
      <c r="AN95" s="17"/>
      <c r="AO95" s="33" t="s">
        <v>179</v>
      </c>
      <c r="AP95" s="42">
        <f>'Por município'!I95</f>
        <v>3.9788649539007848</v>
      </c>
      <c r="AQ95" s="173">
        <f>'Por município'!J95</f>
        <v>-0.48630016067385967</v>
      </c>
      <c r="AR95" s="168">
        <f>'Por município'!K95</f>
        <v>-9.3612780929717978</v>
      </c>
      <c r="AS95" s="17"/>
      <c r="AT95" s="33" t="s">
        <v>179</v>
      </c>
      <c r="AU95" s="14">
        <f>'Por município'!N95</f>
        <v>242</v>
      </c>
      <c r="AV95" s="14">
        <f>'Por município'!O95</f>
        <v>365</v>
      </c>
      <c r="AW95" s="14">
        <f>'Por município'!P95</f>
        <v>203</v>
      </c>
      <c r="AX95" s="43">
        <f>'Por município'!Q95</f>
        <v>0.73972602739726023</v>
      </c>
      <c r="AY95" s="173">
        <f>'Por município'!R95</f>
        <v>9.1210236278165824E-2</v>
      </c>
      <c r="AZ95" s="168">
        <f>'Por município'!S95</f>
        <v>0.72968189022532659</v>
      </c>
      <c r="BA95" s="17"/>
      <c r="BB95" s="33" t="s">
        <v>179</v>
      </c>
      <c r="BC95" s="14">
        <f>'Por município'!V95</f>
        <v>2762</v>
      </c>
      <c r="BD95" s="14">
        <f>'Por município'!W95</f>
        <v>279</v>
      </c>
      <c r="BE95" s="14">
        <f>'Por município'!X95</f>
        <v>4066</v>
      </c>
      <c r="BF95" s="43">
        <f>'Por município'!Y95</f>
        <v>6.4904109589041097</v>
      </c>
      <c r="BG95" s="173">
        <f>'Por município'!Z95</f>
        <v>0.26432357043235716</v>
      </c>
      <c r="BH95" s="168">
        <f>'Por município'!AA95</f>
        <v>1.5859414225941428</v>
      </c>
      <c r="BI95" s="17"/>
      <c r="BJ95" s="33" t="s">
        <v>179</v>
      </c>
      <c r="BK95" s="44">
        <f>'Por município'!AD95</f>
        <v>3</v>
      </c>
      <c r="BL95" s="173">
        <f>'Por município'!AE95</f>
        <v>2.8815789473684208</v>
      </c>
      <c r="BM95" s="168">
        <f>'Por município'!AF95</f>
        <v>83.565789473684205</v>
      </c>
      <c r="BN95" s="17"/>
      <c r="BO95" s="33" t="s">
        <v>179</v>
      </c>
      <c r="BP95" s="44">
        <f>'Por município'!AI95</f>
        <v>2</v>
      </c>
      <c r="BQ95" s="173">
        <f>'Por município'!AJ95</f>
        <v>0.19716407832545579</v>
      </c>
      <c r="BR95" s="168">
        <f>'Por município'!AK95</f>
        <v>3.9432815665091159</v>
      </c>
      <c r="BS95" s="17"/>
      <c r="BT95" s="33" t="s">
        <v>179</v>
      </c>
      <c r="BU95" s="44">
        <f>'Por município'!AN95</f>
        <v>12</v>
      </c>
      <c r="BV95" s="173">
        <f>'Por município'!AO95</f>
        <v>0.21022318214542834</v>
      </c>
      <c r="BW95" s="168">
        <f>'Por município'!AP95</f>
        <v>4.8351331893448517</v>
      </c>
      <c r="BX95" s="17"/>
      <c r="BY95" s="33" t="s">
        <v>179</v>
      </c>
      <c r="BZ95" s="44">
        <f>'Por município'!AS95</f>
        <v>65</v>
      </c>
      <c r="CA95" s="173">
        <f>'Por município'!AT95</f>
        <v>0.25856197041113804</v>
      </c>
      <c r="CB95" s="168">
        <f>'Por município'!AU95</f>
        <v>6.4640492602784514</v>
      </c>
      <c r="CC95" s="17"/>
      <c r="CD95" s="33" t="s">
        <v>179</v>
      </c>
      <c r="CE95" s="44">
        <f>'Por município'!AX95</f>
        <v>13</v>
      </c>
      <c r="CF95" s="173">
        <f>'Por município'!AY95</f>
        <v>0.25049491883331132</v>
      </c>
      <c r="CG95" s="168">
        <f>'Por município'!AZ95</f>
        <v>4.2584136201662925</v>
      </c>
      <c r="CH95" s="17"/>
      <c r="CI95" s="33" t="s">
        <v>179</v>
      </c>
      <c r="CJ95" s="44">
        <f>'Por município'!BC95</f>
        <v>11</v>
      </c>
      <c r="CK95" s="173">
        <f>'Por município'!BD95</f>
        <v>0.88582460011031439</v>
      </c>
      <c r="CL95" s="168">
        <f>'Por município'!BE95</f>
        <v>28.34638720353006</v>
      </c>
      <c r="CM95" s="214"/>
      <c r="CN95" s="215"/>
    </row>
    <row r="96" spans="1:92" x14ac:dyDescent="0.25">
      <c r="A96" s="99">
        <v>93</v>
      </c>
      <c r="B96" s="17"/>
      <c r="C96" s="16"/>
      <c r="D96" s="20"/>
      <c r="E96" s="20"/>
      <c r="F96" s="20"/>
      <c r="G96" s="20"/>
      <c r="H96" s="20"/>
      <c r="I96" s="20"/>
      <c r="J96" s="164"/>
      <c r="K96" s="164"/>
      <c r="L96" s="50"/>
      <c r="M96" s="158"/>
      <c r="N96" s="158"/>
      <c r="O96" s="17"/>
      <c r="P96" s="20"/>
      <c r="Q96" s="20"/>
      <c r="R96" s="20"/>
      <c r="S96" s="20"/>
      <c r="T96" s="50"/>
      <c r="U96" s="158"/>
      <c r="V96" s="158"/>
      <c r="W96" s="17"/>
      <c r="X96" s="51"/>
      <c r="Y96" s="158"/>
      <c r="Z96" s="158"/>
      <c r="AA96" s="17"/>
      <c r="AB96" s="51"/>
      <c r="AC96" s="158"/>
      <c r="AD96" s="158"/>
      <c r="AE96" s="17"/>
      <c r="AF96" s="51"/>
      <c r="AG96" s="158"/>
      <c r="AH96" s="158"/>
      <c r="AI96" s="17"/>
      <c r="AJ96" s="33" t="s">
        <v>180</v>
      </c>
      <c r="AK96" s="41">
        <f>'Por município'!D96</f>
        <v>22949</v>
      </c>
      <c r="AL96" s="173">
        <f>'Por município'!E96</f>
        <v>1.2960175517518679</v>
      </c>
      <c r="AM96" s="169">
        <f>'Por município'!F96</f>
        <v>6.48008775875934</v>
      </c>
      <c r="AN96" s="17"/>
      <c r="AO96" s="33" t="s">
        <v>180</v>
      </c>
      <c r="AP96" s="42">
        <f>'Por município'!I96</f>
        <v>2.4484280188629701</v>
      </c>
      <c r="AQ96" s="173">
        <f>'Por município'!J96</f>
        <v>-0.29924889453816134</v>
      </c>
      <c r="AR96" s="168">
        <f>'Por município'!K96</f>
        <v>-5.760541219859606</v>
      </c>
      <c r="AS96" s="17"/>
      <c r="AT96" s="33" t="s">
        <v>180</v>
      </c>
      <c r="AU96" s="14">
        <f>'Por município'!N96</f>
        <v>2403</v>
      </c>
      <c r="AV96" s="14">
        <f>'Por município'!O96</f>
        <v>19355</v>
      </c>
      <c r="AW96" s="14">
        <f>'Por município'!P96</f>
        <v>494</v>
      </c>
      <c r="AX96" s="43">
        <f>'Por município'!Q96</f>
        <v>20.321461187214613</v>
      </c>
      <c r="AY96" s="173">
        <f>'Por município'!R96</f>
        <v>2.5056915773601802</v>
      </c>
      <c r="AZ96" s="168">
        <f>'Por município'!S96</f>
        <v>20.045532618881442</v>
      </c>
      <c r="BA96" s="17"/>
      <c r="BB96" s="33" t="s">
        <v>180</v>
      </c>
      <c r="BC96" s="14">
        <f>'Por município'!V96</f>
        <v>17543</v>
      </c>
      <c r="BD96" s="14">
        <f>'Por município'!W96</f>
        <v>8095</v>
      </c>
      <c r="BE96" s="14">
        <f>'Por município'!X96</f>
        <v>14281</v>
      </c>
      <c r="BF96" s="43">
        <f>'Por município'!Y96</f>
        <v>36.455707762557076</v>
      </c>
      <c r="BG96" s="173">
        <f>'Por município'!Z96</f>
        <v>1.4846675964667602</v>
      </c>
      <c r="BH96" s="168">
        <f>'Por município'!AA96</f>
        <v>8.9080055788005605</v>
      </c>
      <c r="BI96" s="17"/>
      <c r="BJ96" s="33" t="s">
        <v>180</v>
      </c>
      <c r="BK96" s="44">
        <f>'Por município'!AD96</f>
        <v>0</v>
      </c>
      <c r="BL96" s="173">
        <f>'Por município'!AE96</f>
        <v>0</v>
      </c>
      <c r="BM96" s="168">
        <f>'Por município'!AF96</f>
        <v>0</v>
      </c>
      <c r="BN96" s="17"/>
      <c r="BO96" s="33" t="s">
        <v>180</v>
      </c>
      <c r="BP96" s="44">
        <f>'Por município'!AI96</f>
        <v>17</v>
      </c>
      <c r="BQ96" s="173">
        <f>'Por município'!AJ96</f>
        <v>1.675894665766374</v>
      </c>
      <c r="BR96" s="168">
        <f>'Por município'!AK96</f>
        <v>33.517893315327484</v>
      </c>
      <c r="BS96" s="17"/>
      <c r="BT96" s="33" t="s">
        <v>180</v>
      </c>
      <c r="BU96" s="44">
        <f>'Por município'!AN96</f>
        <v>93</v>
      </c>
      <c r="BV96" s="173">
        <f>'Por município'!AO96</f>
        <v>1.6292296616270698</v>
      </c>
      <c r="BW96" s="168">
        <f>'Por município'!AP96</f>
        <v>37.47228221742261</v>
      </c>
      <c r="BX96" s="17"/>
      <c r="BY96" s="33" t="s">
        <v>180</v>
      </c>
      <c r="BZ96" s="44">
        <f>'Por município'!AS96</f>
        <v>351</v>
      </c>
      <c r="CA96" s="173">
        <f>'Por município'!AT96</f>
        <v>1.3962346402201455</v>
      </c>
      <c r="CB96" s="168">
        <f>'Por município'!AU96</f>
        <v>34.90586600550364</v>
      </c>
      <c r="CC96" s="17"/>
      <c r="CD96" s="33" t="s">
        <v>180</v>
      </c>
      <c r="CE96" s="44">
        <f>'Por município'!AX96</f>
        <v>75</v>
      </c>
      <c r="CF96" s="173">
        <f>'Por município'!AY96</f>
        <v>1.4451629932691039</v>
      </c>
      <c r="CG96" s="168">
        <f>'Por município'!AZ96</f>
        <v>24.567770885574767</v>
      </c>
      <c r="CH96" s="17"/>
      <c r="CI96" s="33" t="s">
        <v>180</v>
      </c>
      <c r="CJ96" s="44">
        <f>'Por município'!BC96</f>
        <v>13</v>
      </c>
      <c r="CK96" s="173">
        <f>'Por município'!BD96</f>
        <v>1.0468836183121897</v>
      </c>
      <c r="CL96" s="168">
        <f>'Por município'!BE96</f>
        <v>33.50027578599007</v>
      </c>
      <c r="CM96" s="214"/>
      <c r="CN96" s="215"/>
    </row>
    <row r="97" spans="1:92" x14ac:dyDescent="0.25">
      <c r="A97" s="99">
        <v>94</v>
      </c>
      <c r="B97" s="17"/>
      <c r="C97" s="16"/>
      <c r="D97" s="20"/>
      <c r="E97" s="20"/>
      <c r="F97" s="20"/>
      <c r="G97" s="20"/>
      <c r="H97" s="20"/>
      <c r="I97" s="20"/>
      <c r="J97" s="164"/>
      <c r="K97" s="164"/>
      <c r="L97" s="50"/>
      <c r="M97" s="158"/>
      <c r="N97" s="158"/>
      <c r="O97" s="17"/>
      <c r="P97" s="20"/>
      <c r="Q97" s="20"/>
      <c r="R97" s="20"/>
      <c r="S97" s="20"/>
      <c r="T97" s="50"/>
      <c r="U97" s="158"/>
      <c r="V97" s="158"/>
      <c r="W97" s="17"/>
      <c r="X97" s="51"/>
      <c r="Y97" s="158"/>
      <c r="Z97" s="158"/>
      <c r="AA97" s="17"/>
      <c r="AB97" s="51"/>
      <c r="AC97" s="158"/>
      <c r="AD97" s="158"/>
      <c r="AE97" s="17"/>
      <c r="AF97" s="51"/>
      <c r="AG97" s="158"/>
      <c r="AH97" s="158"/>
      <c r="AI97" s="17"/>
      <c r="AJ97" s="33" t="s">
        <v>181</v>
      </c>
      <c r="AK97" s="41">
        <f>'Por município'!D97</f>
        <v>8821</v>
      </c>
      <c r="AL97" s="173">
        <f>'Por município'!E97</f>
        <v>0.49815551108994849</v>
      </c>
      <c r="AM97" s="169">
        <f>'Por município'!F97</f>
        <v>2.4907775554497427</v>
      </c>
      <c r="AN97" s="17"/>
      <c r="AO97" s="33" t="s">
        <v>181</v>
      </c>
      <c r="AP97" s="42">
        <f>'Por município'!I97</f>
        <v>3.9475175602649628</v>
      </c>
      <c r="AQ97" s="173">
        <f>'Por município'!J97</f>
        <v>-0.48246885633495218</v>
      </c>
      <c r="AR97" s="168">
        <f>'Por município'!K97</f>
        <v>-9.2875254844478299</v>
      </c>
      <c r="AS97" s="17"/>
      <c r="AT97" s="33" t="s">
        <v>181</v>
      </c>
      <c r="AU97" s="14">
        <f>'Por município'!N97</f>
        <v>464</v>
      </c>
      <c r="AV97" s="14">
        <f>'Por município'!O97</f>
        <v>609</v>
      </c>
      <c r="AW97" s="14">
        <f>'Por município'!P97</f>
        <v>256</v>
      </c>
      <c r="AX97" s="43">
        <f>'Por município'!Q97</f>
        <v>1.2136986301369863</v>
      </c>
      <c r="AY97" s="173">
        <f>'Por município'!R97</f>
        <v>0.14965235063417578</v>
      </c>
      <c r="AZ97" s="168">
        <f>'Por município'!S97</f>
        <v>1.1972188050734063</v>
      </c>
      <c r="BA97" s="17"/>
      <c r="BB97" s="33" t="s">
        <v>181</v>
      </c>
      <c r="BC97" s="14">
        <f>'Por município'!V97</f>
        <v>6191</v>
      </c>
      <c r="BD97" s="14">
        <f>'Por município'!W97</f>
        <v>549</v>
      </c>
      <c r="BE97" s="14">
        <f>'Por município'!X97</f>
        <v>8484</v>
      </c>
      <c r="BF97" s="43">
        <f>'Por município'!Y97</f>
        <v>13.903196347031965</v>
      </c>
      <c r="BG97" s="173">
        <f>'Por município'!Z97</f>
        <v>0.56621106462110671</v>
      </c>
      <c r="BH97" s="168">
        <f>'Por município'!AA97</f>
        <v>3.3972663877266402</v>
      </c>
      <c r="BI97" s="17"/>
      <c r="BJ97" s="33" t="s">
        <v>181</v>
      </c>
      <c r="BK97" s="44">
        <f>'Por município'!AD97</f>
        <v>3</v>
      </c>
      <c r="BL97" s="173">
        <f>'Por município'!AE97</f>
        <v>2.8815789473684208</v>
      </c>
      <c r="BM97" s="168">
        <f>'Por município'!AF97</f>
        <v>83.565789473684205</v>
      </c>
      <c r="BN97" s="17"/>
      <c r="BO97" s="33" t="s">
        <v>181</v>
      </c>
      <c r="BP97" s="44">
        <f>'Por município'!AI97</f>
        <v>9</v>
      </c>
      <c r="BQ97" s="173">
        <f>'Por município'!AJ97</f>
        <v>0.88723835246455096</v>
      </c>
      <c r="BR97" s="168">
        <f>'Por município'!AK97</f>
        <v>17.744767049291021</v>
      </c>
      <c r="BS97" s="17"/>
      <c r="BT97" s="33" t="s">
        <v>181</v>
      </c>
      <c r="BU97" s="44">
        <f>'Por município'!AN97</f>
        <v>47</v>
      </c>
      <c r="BV97" s="173">
        <f>'Por município'!AO97</f>
        <v>0.82337413006959448</v>
      </c>
      <c r="BW97" s="168">
        <f>'Por município'!AP97</f>
        <v>18.937604991600672</v>
      </c>
      <c r="BX97" s="17"/>
      <c r="BY97" s="33" t="s">
        <v>181</v>
      </c>
      <c r="BZ97" s="44">
        <f>'Por município'!AS97</f>
        <v>135</v>
      </c>
      <c r="CA97" s="173">
        <f>'Por município'!AT97</f>
        <v>0.53701332316159445</v>
      </c>
      <c r="CB97" s="168">
        <f>'Por município'!AU97</f>
        <v>13.425333079039861</v>
      </c>
      <c r="CC97" s="17"/>
      <c r="CD97" s="33" t="s">
        <v>181</v>
      </c>
      <c r="CE97" s="44">
        <f>'Por município'!AX97</f>
        <v>24</v>
      </c>
      <c r="CF97" s="173">
        <f>'Por município'!AY97</f>
        <v>0.46245215784611321</v>
      </c>
      <c r="CG97" s="168">
        <f>'Por município'!AZ97</f>
        <v>7.8616866833839243</v>
      </c>
      <c r="CH97" s="17"/>
      <c r="CI97" s="33" t="s">
        <v>181</v>
      </c>
      <c r="CJ97" s="44">
        <f>'Por município'!BC97</f>
        <v>11</v>
      </c>
      <c r="CK97" s="173">
        <f>'Por município'!BD97</f>
        <v>0.88582460011031439</v>
      </c>
      <c r="CL97" s="168">
        <f>'Por município'!BE97</f>
        <v>28.34638720353006</v>
      </c>
      <c r="CM97" s="214"/>
      <c r="CN97" s="215"/>
    </row>
    <row r="98" spans="1:92" x14ac:dyDescent="0.25">
      <c r="A98" s="99">
        <v>95</v>
      </c>
      <c r="B98" s="17" t="s">
        <v>48</v>
      </c>
      <c r="C98" s="16">
        <f>'Por Zona'!C37</f>
        <v>145</v>
      </c>
      <c r="D98" s="52">
        <f>'Por Zona'!D37</f>
        <v>59</v>
      </c>
      <c r="E98" s="52">
        <f>'Por Zona'!E37</f>
        <v>61</v>
      </c>
      <c r="F98" s="52">
        <f>'Por Zona'!F37</f>
        <v>50</v>
      </c>
      <c r="G98" s="52">
        <f>'Por Zona'!G37</f>
        <v>33</v>
      </c>
      <c r="H98" s="52">
        <f>'Por Zona'!H37</f>
        <v>621</v>
      </c>
      <c r="I98" s="52">
        <f>'Por Zona'!I37</f>
        <v>290</v>
      </c>
      <c r="J98" s="163">
        <f>'Por Zona'!J37</f>
        <v>730</v>
      </c>
      <c r="K98" s="163">
        <f>'Por Zona'!K37</f>
        <v>384</v>
      </c>
      <c r="L98" s="53">
        <f>'Por Zona'!L37</f>
        <v>491</v>
      </c>
      <c r="M98" s="158">
        <f>'Por Zona'!M37</f>
        <v>0.92454339421410481</v>
      </c>
      <c r="N98" s="158">
        <f>'Por Zona'!N37</f>
        <v>12.943607518997467</v>
      </c>
      <c r="O98" s="17" t="s">
        <v>48</v>
      </c>
      <c r="P98" s="52">
        <f>'Por Zona'!P37</f>
        <v>2</v>
      </c>
      <c r="Q98" s="52">
        <f>'Por Zona'!Q37</f>
        <v>2</v>
      </c>
      <c r="R98" s="52">
        <f>'Por Zona'!R37</f>
        <v>2</v>
      </c>
      <c r="S98" s="52">
        <f>'Por Zona'!S37</f>
        <v>1</v>
      </c>
      <c r="T98" s="53">
        <f>'Por Zona'!T37</f>
        <v>7</v>
      </c>
      <c r="U98" s="158">
        <f>'Por Zona'!U37</f>
        <v>0.98518518518518505</v>
      </c>
      <c r="V98" s="158">
        <f>'Por Zona'!V37</f>
        <v>10.837037037037035</v>
      </c>
      <c r="W98" s="17" t="s">
        <v>48</v>
      </c>
      <c r="X98" s="54">
        <f>'Por Zona'!X37</f>
        <v>3</v>
      </c>
      <c r="Y98" s="158">
        <f>'Por Zona'!Y37</f>
        <v>1.1712328767123288</v>
      </c>
      <c r="Z98" s="158">
        <f>'Por Zona'!Z37</f>
        <v>90.18493150684931</v>
      </c>
      <c r="AA98" s="17" t="s">
        <v>48</v>
      </c>
      <c r="AB98" s="54">
        <f>'Por Zona'!AB37</f>
        <v>19</v>
      </c>
      <c r="AC98" s="158">
        <f>'Por Zona'!AC37</f>
        <v>0.75208333333333333</v>
      </c>
      <c r="AD98" s="158">
        <f>'Por Zona'!AD37</f>
        <v>19.554166666666667</v>
      </c>
      <c r="AE98" s="17" t="s">
        <v>48</v>
      </c>
      <c r="AF98" s="54">
        <f>'Por Zona'!AF37</f>
        <v>20</v>
      </c>
      <c r="AG98" s="158">
        <f>'Por Zona'!AG37</f>
        <v>0.57633973710819009</v>
      </c>
      <c r="AH98" s="158">
        <f>'Por Zona'!AH37</f>
        <v>13.832153690596563</v>
      </c>
      <c r="AI98" s="17" t="s">
        <v>48</v>
      </c>
      <c r="AJ98" s="33" t="s">
        <v>182</v>
      </c>
      <c r="AK98" s="41">
        <f>'Por município'!D98</f>
        <v>17030</v>
      </c>
      <c r="AL98" s="173">
        <f>'Por município'!E98</f>
        <v>0.96174904816481377</v>
      </c>
      <c r="AM98" s="169">
        <f>'Por município'!F98</f>
        <v>4.8087452408240692</v>
      </c>
      <c r="AN98" s="17" t="s">
        <v>48</v>
      </c>
      <c r="AO98" s="33" t="s">
        <v>182</v>
      </c>
      <c r="AP98" s="42">
        <f>'Por município'!I98</f>
        <v>3.2831640837747762</v>
      </c>
      <c r="AQ98" s="173">
        <f>'Por município'!J98</f>
        <v>-0.40127102577157009</v>
      </c>
      <c r="AR98" s="168">
        <f>'Por município'!K98</f>
        <v>-7.7244672461027246</v>
      </c>
      <c r="AS98" s="17" t="s">
        <v>48</v>
      </c>
      <c r="AT98" s="33" t="s">
        <v>182</v>
      </c>
      <c r="AU98" s="14">
        <f>'Por município'!N98</f>
        <v>1321</v>
      </c>
      <c r="AV98" s="14">
        <f>'Por município'!O98</f>
        <v>891</v>
      </c>
      <c r="AW98" s="14">
        <f>'Por município'!P98</f>
        <v>808</v>
      </c>
      <c r="AX98" s="43">
        <f>'Por município'!Q98</f>
        <v>2.7579908675799083</v>
      </c>
      <c r="AY98" s="173">
        <f>'Por município'!R98</f>
        <v>0.34006779451859348</v>
      </c>
      <c r="AZ98" s="168">
        <f>'Por município'!S98</f>
        <v>2.7205423561487478</v>
      </c>
      <c r="BA98" s="17" t="s">
        <v>48</v>
      </c>
      <c r="BB98" s="33" t="s">
        <v>182</v>
      </c>
      <c r="BC98" s="14">
        <f>'Por município'!V98</f>
        <v>11743</v>
      </c>
      <c r="BD98" s="14">
        <f>'Por município'!W98</f>
        <v>1132</v>
      </c>
      <c r="BE98" s="14">
        <f>'Por município'!X98</f>
        <v>7913</v>
      </c>
      <c r="BF98" s="43">
        <f>'Por município'!Y98</f>
        <v>18.984474885844747</v>
      </c>
      <c r="BG98" s="173">
        <f>'Por município'!Z98</f>
        <v>0.7731473733147376</v>
      </c>
      <c r="BH98" s="168">
        <f>'Por município'!AA98</f>
        <v>4.6388842398884256</v>
      </c>
      <c r="BI98" s="17" t="s">
        <v>48</v>
      </c>
      <c r="BJ98" s="33" t="s">
        <v>182</v>
      </c>
      <c r="BK98" s="44">
        <f>'Por município'!AD98</f>
        <v>0</v>
      </c>
      <c r="BL98" s="173">
        <f>'Por município'!AE98</f>
        <v>0</v>
      </c>
      <c r="BM98" s="168">
        <f>'Por município'!AF98</f>
        <v>0</v>
      </c>
      <c r="BN98" s="17" t="s">
        <v>48</v>
      </c>
      <c r="BO98" s="33" t="s">
        <v>182</v>
      </c>
      <c r="BP98" s="44">
        <f>'Por município'!AI98</f>
        <v>18</v>
      </c>
      <c r="BQ98" s="173">
        <f>'Por município'!AJ98</f>
        <v>1.7744767049291019</v>
      </c>
      <c r="BR98" s="168">
        <f>'Por município'!AK98</f>
        <v>35.489534098582041</v>
      </c>
      <c r="BS98" s="17" t="s">
        <v>48</v>
      </c>
      <c r="BT98" s="33" t="s">
        <v>182</v>
      </c>
      <c r="BU98" s="44">
        <f>'Por município'!AN98</f>
        <v>63</v>
      </c>
      <c r="BV98" s="173">
        <f>'Por município'!AO98</f>
        <v>1.1036717062634989</v>
      </c>
      <c r="BW98" s="168">
        <f>'Por município'!AP98</f>
        <v>25.384449244060473</v>
      </c>
      <c r="BX98" s="17" t="s">
        <v>48</v>
      </c>
      <c r="BY98" s="33" t="s">
        <v>182</v>
      </c>
      <c r="BZ98" s="44">
        <f>'Por município'!AS98</f>
        <v>247</v>
      </c>
      <c r="CA98" s="173">
        <f>'Por município'!AT98</f>
        <v>0.98253548756232456</v>
      </c>
      <c r="CB98" s="168">
        <f>'Por município'!AU98</f>
        <v>24.563387189058115</v>
      </c>
      <c r="CC98" s="17" t="s">
        <v>48</v>
      </c>
      <c r="CD98" s="33" t="s">
        <v>182</v>
      </c>
      <c r="CE98" s="44">
        <f>'Por município'!AX98</f>
        <v>63</v>
      </c>
      <c r="CF98" s="173">
        <f>'Por município'!AY98</f>
        <v>1.2139369143460472</v>
      </c>
      <c r="CG98" s="168">
        <f>'Por município'!AZ98</f>
        <v>20.636927543882802</v>
      </c>
      <c r="CH98" s="17" t="s">
        <v>48</v>
      </c>
      <c r="CI98" s="33" t="s">
        <v>182</v>
      </c>
      <c r="CJ98" s="44">
        <f>'Por município'!BC98</f>
        <v>13</v>
      </c>
      <c r="CK98" s="173">
        <f>'Por município'!BD98</f>
        <v>1.0468836183121897</v>
      </c>
      <c r="CL98" s="168">
        <f>'Por município'!BE98</f>
        <v>33.50027578599007</v>
      </c>
      <c r="CM98" s="212">
        <f>M98+U98+Y98+AC98+AG98+AL98+AQ98+AY98+BG98+BL98+BQ98+BV98+CA98+CF98+CK98+AL99+AQ99+AY99+BG99+BL99+BQ99+BV99+CA99+CF99+CK99+AL100+AQ100+AY100+BG100+BL100+BQ100+BV100+CA100+CF100+CK100</f>
        <v>16.708396047667854</v>
      </c>
      <c r="CN98" s="213">
        <f>N98+V98+Z98+AD98+AH98+AM98+AR98+AZ98+BH98+BM98+BR98+BW98+CB98+CG98+CL98+AM99+AR99+AZ99+BH99+BM99+BR99+BW99+CB99+CG99+CL99+AM100+AR100+AZ100+BH100+BM100+BR100+BW100+CB100+CG100+CL100</f>
        <v>395.12159440332942</v>
      </c>
    </row>
    <row r="99" spans="1:92" x14ac:dyDescent="0.25">
      <c r="A99" s="99">
        <v>96</v>
      </c>
      <c r="B99" s="17"/>
      <c r="C99" s="16"/>
      <c r="D99" s="20"/>
      <c r="E99" s="20"/>
      <c r="F99" s="20"/>
      <c r="G99" s="20"/>
      <c r="H99" s="20"/>
      <c r="I99" s="20"/>
      <c r="J99" s="164"/>
      <c r="K99" s="164"/>
      <c r="L99" s="50"/>
      <c r="M99" s="158"/>
      <c r="N99" s="158"/>
      <c r="O99" s="17"/>
      <c r="P99" s="20"/>
      <c r="Q99" s="20"/>
      <c r="R99" s="20"/>
      <c r="S99" s="20"/>
      <c r="T99" s="50"/>
      <c r="U99" s="158"/>
      <c r="V99" s="158"/>
      <c r="W99" s="17"/>
      <c r="X99" s="51"/>
      <c r="Y99" s="158"/>
      <c r="Z99" s="158"/>
      <c r="AA99" s="17"/>
      <c r="AB99" s="51"/>
      <c r="AC99" s="158"/>
      <c r="AD99" s="158"/>
      <c r="AE99" s="17"/>
      <c r="AF99" s="51"/>
      <c r="AG99" s="158"/>
      <c r="AH99" s="158"/>
      <c r="AI99" s="17"/>
      <c r="AJ99" s="33" t="s">
        <v>183</v>
      </c>
      <c r="AK99" s="41">
        <f>'Por município'!D99</f>
        <v>3958</v>
      </c>
      <c r="AL99" s="173">
        <f>'Por município'!E99</f>
        <v>0.22352335482303776</v>
      </c>
      <c r="AM99" s="169">
        <f>'Por município'!F99</f>
        <v>1.1176167741151888</v>
      </c>
      <c r="AN99" s="17"/>
      <c r="AO99" s="33" t="s">
        <v>183</v>
      </c>
      <c r="AP99" s="42">
        <f>'Por município'!I99</f>
        <v>0.99294344710821203</v>
      </c>
      <c r="AQ99" s="173">
        <f>'Por município'!J99</f>
        <v>-0.12135836814350451</v>
      </c>
      <c r="AR99" s="168">
        <f>'Por município'!K99</f>
        <v>-2.3361485867624618</v>
      </c>
      <c r="AS99" s="17"/>
      <c r="AT99" s="33" t="s">
        <v>183</v>
      </c>
      <c r="AU99" s="14">
        <f>'Por município'!N99</f>
        <v>214</v>
      </c>
      <c r="AV99" s="14">
        <f>'Por município'!O99</f>
        <v>271</v>
      </c>
      <c r="AW99" s="14">
        <f>'Por município'!P99</f>
        <v>264</v>
      </c>
      <c r="AX99" s="43">
        <f>'Por município'!Q99</f>
        <v>0.68401826484018269</v>
      </c>
      <c r="AY99" s="173">
        <f>'Por município'!R99</f>
        <v>8.434131724981013E-2</v>
      </c>
      <c r="AZ99" s="168">
        <f>'Por município'!S99</f>
        <v>0.67473053799848104</v>
      </c>
      <c r="BA99" s="17"/>
      <c r="BB99" s="33" t="s">
        <v>183</v>
      </c>
      <c r="BC99" s="14">
        <f>'Por município'!V99</f>
        <v>2350</v>
      </c>
      <c r="BD99" s="14">
        <f>'Por município'!W99</f>
        <v>227</v>
      </c>
      <c r="BE99" s="14">
        <f>'Por município'!X99</f>
        <v>1473</v>
      </c>
      <c r="BF99" s="43">
        <f>'Por município'!Y99</f>
        <v>3.6986301369863015</v>
      </c>
      <c r="BG99" s="173">
        <f>'Por município'!Z99</f>
        <v>0.15062761506276157</v>
      </c>
      <c r="BH99" s="168">
        <f>'Por município'!AA99</f>
        <v>0.9037656903765694</v>
      </c>
      <c r="BI99" s="17"/>
      <c r="BJ99" s="33" t="s">
        <v>183</v>
      </c>
      <c r="BK99" s="44">
        <f>'Por município'!AD99</f>
        <v>0</v>
      </c>
      <c r="BL99" s="173">
        <f>'Por município'!AE99</f>
        <v>0</v>
      </c>
      <c r="BM99" s="168">
        <f>'Por município'!AF99</f>
        <v>0</v>
      </c>
      <c r="BN99" s="17"/>
      <c r="BO99" s="33" t="s">
        <v>183</v>
      </c>
      <c r="BP99" s="44">
        <f>'Por município'!AI99</f>
        <v>3</v>
      </c>
      <c r="BQ99" s="173">
        <f>'Por município'!AJ99</f>
        <v>0.29574611748818369</v>
      </c>
      <c r="BR99" s="168">
        <f>'Por município'!AK99</f>
        <v>5.9149223497636738</v>
      </c>
      <c r="BS99" s="17"/>
      <c r="BT99" s="33" t="s">
        <v>183</v>
      </c>
      <c r="BU99" s="44">
        <f>'Por município'!AN99</f>
        <v>23</v>
      </c>
      <c r="BV99" s="173">
        <f>'Por município'!AO99</f>
        <v>0.40292776577873773</v>
      </c>
      <c r="BW99" s="168">
        <f>'Por município'!AP99</f>
        <v>9.2673386129109687</v>
      </c>
      <c r="BX99" s="17"/>
      <c r="BY99" s="33" t="s">
        <v>183</v>
      </c>
      <c r="BZ99" s="44">
        <f>'Por município'!AS99</f>
        <v>64</v>
      </c>
      <c r="CA99" s="173">
        <f>'Por município'!AT99</f>
        <v>0.25458409394327436</v>
      </c>
      <c r="CB99" s="168">
        <f>'Por município'!AU99</f>
        <v>6.364602348581859</v>
      </c>
      <c r="CC99" s="17"/>
      <c r="CD99" s="33" t="s">
        <v>183</v>
      </c>
      <c r="CE99" s="44">
        <f>'Por município'!AX99</f>
        <v>13</v>
      </c>
      <c r="CF99" s="173">
        <f>'Por município'!AY99</f>
        <v>0.25049491883331132</v>
      </c>
      <c r="CG99" s="168">
        <f>'Por município'!AZ99</f>
        <v>4.2584136201662925</v>
      </c>
      <c r="CH99" s="17"/>
      <c r="CI99" s="33" t="s">
        <v>183</v>
      </c>
      <c r="CJ99" s="44">
        <f>'Por município'!BC99</f>
        <v>11</v>
      </c>
      <c r="CK99" s="173">
        <f>'Por município'!BD99</f>
        <v>0.88582460011031439</v>
      </c>
      <c r="CL99" s="168">
        <f>'Por município'!BE99</f>
        <v>28.34638720353006</v>
      </c>
      <c r="CM99" s="214"/>
      <c r="CN99" s="215"/>
    </row>
    <row r="100" spans="1:92" x14ac:dyDescent="0.25">
      <c r="A100" s="99">
        <v>97</v>
      </c>
      <c r="B100" s="17"/>
      <c r="C100" s="16"/>
      <c r="D100" s="20"/>
      <c r="E100" s="20"/>
      <c r="F100" s="20"/>
      <c r="G100" s="20"/>
      <c r="H100" s="20"/>
      <c r="I100" s="20"/>
      <c r="J100" s="164"/>
      <c r="K100" s="164"/>
      <c r="L100" s="50"/>
      <c r="M100" s="158"/>
      <c r="N100" s="158"/>
      <c r="O100" s="17"/>
      <c r="P100" s="20"/>
      <c r="Q100" s="20"/>
      <c r="R100" s="20"/>
      <c r="S100" s="20"/>
      <c r="T100" s="50"/>
      <c r="U100" s="158"/>
      <c r="V100" s="158"/>
      <c r="W100" s="17"/>
      <c r="X100" s="51"/>
      <c r="Y100" s="158"/>
      <c r="Z100" s="158"/>
      <c r="AA100" s="17"/>
      <c r="AB100" s="51"/>
      <c r="AC100" s="158"/>
      <c r="AD100" s="158"/>
      <c r="AE100" s="17"/>
      <c r="AF100" s="51"/>
      <c r="AG100" s="158"/>
      <c r="AH100" s="158"/>
      <c r="AI100" s="17"/>
      <c r="AJ100" s="33" t="s">
        <v>184</v>
      </c>
      <c r="AK100" s="41">
        <f>'Por município'!D100</f>
        <v>2748</v>
      </c>
      <c r="AL100" s="173">
        <f>'Por município'!E100</f>
        <v>0.15519004018537336</v>
      </c>
      <c r="AM100" s="169">
        <f>'Por município'!F100</f>
        <v>0.77595020092686684</v>
      </c>
      <c r="AN100" s="17"/>
      <c r="AO100" s="33" t="s">
        <v>184</v>
      </c>
      <c r="AP100" s="42">
        <f>'Por município'!I100</f>
        <v>1.0867291053868779</v>
      </c>
      <c r="AQ100" s="173">
        <f>'Por município'!J100</f>
        <v>-0.13282092875268176</v>
      </c>
      <c r="AR100" s="168">
        <f>'Por município'!K100</f>
        <v>-2.5568028784891239</v>
      </c>
      <c r="AS100" s="17"/>
      <c r="AT100" s="33" t="s">
        <v>184</v>
      </c>
      <c r="AU100" s="14">
        <f>'Por município'!N100</f>
        <v>185</v>
      </c>
      <c r="AV100" s="14">
        <f>'Por município'!O100</f>
        <v>96</v>
      </c>
      <c r="AW100" s="14">
        <f>'Por município'!P100</f>
        <v>131</v>
      </c>
      <c r="AX100" s="43">
        <f>'Por município'!Q100</f>
        <v>0.37625570776255707</v>
      </c>
      <c r="AY100" s="173">
        <f>'Por município'!R100</f>
        <v>4.6393354748894222E-2</v>
      </c>
      <c r="AZ100" s="168">
        <f>'Por município'!S100</f>
        <v>0.37114683799115378</v>
      </c>
      <c r="BA100" s="17"/>
      <c r="BB100" s="33" t="s">
        <v>184</v>
      </c>
      <c r="BC100" s="14">
        <f>'Por município'!V100</f>
        <v>1316</v>
      </c>
      <c r="BD100" s="14">
        <f>'Por município'!W100</f>
        <v>75</v>
      </c>
      <c r="BE100" s="14">
        <f>'Por município'!X100</f>
        <v>757</v>
      </c>
      <c r="BF100" s="43">
        <f>'Por município'!Y100</f>
        <v>1.9616438356164381</v>
      </c>
      <c r="BG100" s="173">
        <f>'Por município'!Z100</f>
        <v>7.9888423988842411E-2</v>
      </c>
      <c r="BH100" s="168">
        <f>'Por município'!AA100</f>
        <v>0.47933054393305446</v>
      </c>
      <c r="BI100" s="17"/>
      <c r="BJ100" s="33" t="s">
        <v>184</v>
      </c>
      <c r="BK100" s="44">
        <f>'Por município'!AD100</f>
        <v>0</v>
      </c>
      <c r="BL100" s="173">
        <f>'Por município'!AE100</f>
        <v>0</v>
      </c>
      <c r="BM100" s="168">
        <f>'Por município'!AF100</f>
        <v>0</v>
      </c>
      <c r="BN100" s="17"/>
      <c r="BO100" s="33" t="s">
        <v>184</v>
      </c>
      <c r="BP100" s="44">
        <f>'Por município'!AI100</f>
        <v>4</v>
      </c>
      <c r="BQ100" s="173">
        <f>'Por município'!AJ100</f>
        <v>0.39432815665091159</v>
      </c>
      <c r="BR100" s="168">
        <f>'Por município'!AK100</f>
        <v>7.8865631330182318</v>
      </c>
      <c r="BS100" s="17"/>
      <c r="BT100" s="33" t="s">
        <v>184</v>
      </c>
      <c r="BU100" s="44">
        <f>'Por município'!AN100</f>
        <v>12</v>
      </c>
      <c r="BV100" s="173">
        <f>'Por município'!AO100</f>
        <v>0.21022318214542834</v>
      </c>
      <c r="BW100" s="168">
        <f>'Por município'!AP100</f>
        <v>4.8351331893448517</v>
      </c>
      <c r="BX100" s="17"/>
      <c r="BY100" s="33" t="s">
        <v>184</v>
      </c>
      <c r="BZ100" s="44">
        <f>'Por município'!AS100</f>
        <v>52</v>
      </c>
      <c r="CA100" s="173">
        <f>'Por município'!AT100</f>
        <v>0.20684957632891046</v>
      </c>
      <c r="CB100" s="168">
        <f>'Por município'!AU100</f>
        <v>5.1712394082227613</v>
      </c>
      <c r="CC100" s="17"/>
      <c r="CD100" s="33" t="s">
        <v>184</v>
      </c>
      <c r="CE100" s="44">
        <f>'Por município'!AX100</f>
        <v>12</v>
      </c>
      <c r="CF100" s="173">
        <f>'Por município'!AY100</f>
        <v>0.2312260789230566</v>
      </c>
      <c r="CG100" s="168">
        <f>'Por município'!AZ100</f>
        <v>3.9308433416919621</v>
      </c>
      <c r="CH100" s="17"/>
      <c r="CI100" s="33" t="s">
        <v>184</v>
      </c>
      <c r="CJ100" s="44">
        <f>'Por município'!BC100</f>
        <v>11</v>
      </c>
      <c r="CK100" s="173">
        <f>'Por município'!BD100</f>
        <v>0.88582460011031439</v>
      </c>
      <c r="CL100" s="168">
        <f>'Por município'!BE100</f>
        <v>28.34638720353006</v>
      </c>
      <c r="CM100" s="214"/>
      <c r="CN100" s="215"/>
    </row>
    <row r="101" spans="1:92" x14ac:dyDescent="0.25">
      <c r="A101" s="99">
        <v>98</v>
      </c>
      <c r="B101" s="17" t="s">
        <v>49</v>
      </c>
      <c r="C101" s="16">
        <f>'Por Zona'!C38</f>
        <v>4</v>
      </c>
      <c r="D101" s="52">
        <f>'Por Zona'!D38</f>
        <v>48</v>
      </c>
      <c r="E101" s="52">
        <f>'Por Zona'!E38</f>
        <v>47</v>
      </c>
      <c r="F101" s="52">
        <f>'Por Zona'!F38</f>
        <v>50</v>
      </c>
      <c r="G101" s="52">
        <f>'Por Zona'!G38</f>
        <v>49</v>
      </c>
      <c r="H101" s="52">
        <f>'Por Zona'!H38</f>
        <v>479</v>
      </c>
      <c r="I101" s="52">
        <f>'Por Zona'!I38</f>
        <v>258</v>
      </c>
      <c r="J101" s="163">
        <f>'Por Zona'!J38</f>
        <v>577</v>
      </c>
      <c r="K101" s="163">
        <f>'Por Zona'!K38</f>
        <v>354</v>
      </c>
      <c r="L101" s="53">
        <f>'Por Zona'!L38</f>
        <v>227</v>
      </c>
      <c r="M101" s="158">
        <f>'Por Zona'!M38</f>
        <v>0.73076923076923073</v>
      </c>
      <c r="N101" s="158">
        <f>'Por Zona'!N38</f>
        <v>10.23076923076923</v>
      </c>
      <c r="O101" s="17" t="s">
        <v>49</v>
      </c>
      <c r="P101" s="52">
        <f>'Por Zona'!P38</f>
        <v>2</v>
      </c>
      <c r="Q101" s="52">
        <f>'Por Zona'!Q38</f>
        <v>3</v>
      </c>
      <c r="R101" s="52">
        <f>'Por Zona'!R38</f>
        <v>1</v>
      </c>
      <c r="S101" s="52">
        <f>'Por Zona'!S38</f>
        <v>0</v>
      </c>
      <c r="T101" s="53">
        <f>'Por Zona'!T38</f>
        <v>6</v>
      </c>
      <c r="U101" s="158">
        <f>'Por Zona'!U38</f>
        <v>0.84444444444444444</v>
      </c>
      <c r="V101" s="158">
        <f>'Por Zona'!V38</f>
        <v>9.2888888888888896</v>
      </c>
      <c r="W101" s="17" t="s">
        <v>49</v>
      </c>
      <c r="X101" s="54">
        <f>'Por Zona'!X38</f>
        <v>2</v>
      </c>
      <c r="Y101" s="158">
        <f>'Por Zona'!Y38</f>
        <v>0.78082191780821919</v>
      </c>
      <c r="Z101" s="158">
        <f>'Por Zona'!Z38</f>
        <v>60.12328767123288</v>
      </c>
      <c r="AA101" s="17" t="s">
        <v>49</v>
      </c>
      <c r="AB101" s="54">
        <f>'Por Zona'!AB38</f>
        <v>33</v>
      </c>
      <c r="AC101" s="158">
        <f>'Por Zona'!AC38</f>
        <v>1.3062499999999999</v>
      </c>
      <c r="AD101" s="158">
        <f>'Por Zona'!AD38</f>
        <v>33.962499999999999</v>
      </c>
      <c r="AE101" s="17" t="s">
        <v>49</v>
      </c>
      <c r="AF101" s="54">
        <f>'Por Zona'!AF38</f>
        <v>40</v>
      </c>
      <c r="AG101" s="158">
        <f>'Por Zona'!AG38</f>
        <v>1.1526794742163802</v>
      </c>
      <c r="AH101" s="158">
        <f>'Por Zona'!AH38</f>
        <v>27.664307381193126</v>
      </c>
      <c r="AI101" s="17" t="s">
        <v>49</v>
      </c>
      <c r="AJ101" s="33" t="s">
        <v>185</v>
      </c>
      <c r="AK101" s="41">
        <f>'Por município'!D101</f>
        <v>5833</v>
      </c>
      <c r="AL101" s="173">
        <f>'Por município'!E101</f>
        <v>0.3294117556045425</v>
      </c>
      <c r="AM101" s="169">
        <f>'Por município'!F101</f>
        <v>1.6470587780227124</v>
      </c>
      <c r="AN101" s="17" t="s">
        <v>49</v>
      </c>
      <c r="AO101" s="33" t="s">
        <v>185</v>
      </c>
      <c r="AP101" s="42">
        <f>'Por município'!I101</f>
        <v>2.3560199554809444</v>
      </c>
      <c r="AQ101" s="173">
        <f>'Por município'!J101</f>
        <v>-0.28795470471495987</v>
      </c>
      <c r="AR101" s="168">
        <f>'Por município'!K101</f>
        <v>-5.5431280657629776</v>
      </c>
      <c r="AS101" s="17" t="s">
        <v>49</v>
      </c>
      <c r="AT101" s="33" t="s">
        <v>185</v>
      </c>
      <c r="AU101" s="14">
        <f>'Por município'!N101</f>
        <v>381</v>
      </c>
      <c r="AV101" s="14">
        <f>'Por município'!O101</f>
        <v>269</v>
      </c>
      <c r="AW101" s="14">
        <f>'Por município'!P101</f>
        <v>170</v>
      </c>
      <c r="AX101" s="43">
        <f>'Por município'!Q101</f>
        <v>0.74885844748858454</v>
      </c>
      <c r="AY101" s="173">
        <f>'Por município'!R101</f>
        <v>9.2336288577896275E-2</v>
      </c>
      <c r="AZ101" s="168">
        <f>'Por município'!S101</f>
        <v>0.7386903086231702</v>
      </c>
      <c r="BA101" s="17" t="s">
        <v>49</v>
      </c>
      <c r="BB101" s="33" t="s">
        <v>185</v>
      </c>
      <c r="BC101" s="14">
        <f>'Por município'!V101</f>
        <v>3774</v>
      </c>
      <c r="BD101" s="14">
        <f>'Por município'!W101</f>
        <v>305</v>
      </c>
      <c r="BE101" s="14">
        <f>'Por município'!X101</f>
        <v>5143</v>
      </c>
      <c r="BF101" s="43">
        <f>'Por município'!Y101</f>
        <v>8.4219178082191775</v>
      </c>
      <c r="BG101" s="173">
        <f>'Por município'!Z101</f>
        <v>0.34298465829846597</v>
      </c>
      <c r="BH101" s="168">
        <f>'Por município'!AA101</f>
        <v>2.0579079497907959</v>
      </c>
      <c r="BI101" s="17" t="s">
        <v>49</v>
      </c>
      <c r="BJ101" s="33" t="s">
        <v>185</v>
      </c>
      <c r="BK101" s="44">
        <f>'Por município'!AD101</f>
        <v>3</v>
      </c>
      <c r="BL101" s="173">
        <f>'Por município'!AE101</f>
        <v>2.8815789473684208</v>
      </c>
      <c r="BM101" s="168">
        <f>'Por município'!AF101</f>
        <v>83.565789473684205</v>
      </c>
      <c r="BN101" s="17" t="s">
        <v>49</v>
      </c>
      <c r="BO101" s="33" t="s">
        <v>185</v>
      </c>
      <c r="BP101" s="44">
        <f>'Por município'!AI101</f>
        <v>7</v>
      </c>
      <c r="BQ101" s="173">
        <f>'Por município'!AJ101</f>
        <v>0.69007427413909528</v>
      </c>
      <c r="BR101" s="168">
        <f>'Por município'!AK101</f>
        <v>13.801485482781906</v>
      </c>
      <c r="BS101" s="17" t="s">
        <v>49</v>
      </c>
      <c r="BT101" s="33" t="s">
        <v>185</v>
      </c>
      <c r="BU101" s="44">
        <f>'Por município'!AN101</f>
        <v>27</v>
      </c>
      <c r="BV101" s="173">
        <f>'Por município'!AO101</f>
        <v>0.47300215982721383</v>
      </c>
      <c r="BW101" s="168">
        <f>'Por município'!AP101</f>
        <v>10.879049676025918</v>
      </c>
      <c r="BX101" s="17" t="s">
        <v>49</v>
      </c>
      <c r="BY101" s="33" t="s">
        <v>185</v>
      </c>
      <c r="BZ101" s="44">
        <f>'Por município'!AS101</f>
        <v>78</v>
      </c>
      <c r="CA101" s="173">
        <f>'Por município'!AT101</f>
        <v>0.31027436449336565</v>
      </c>
      <c r="CB101" s="168">
        <f>'Por município'!AU101</f>
        <v>7.7568591123341415</v>
      </c>
      <c r="CC101" s="17" t="s">
        <v>49</v>
      </c>
      <c r="CD101" s="33" t="s">
        <v>185</v>
      </c>
      <c r="CE101" s="44">
        <f>'Por município'!AX101</f>
        <v>19</v>
      </c>
      <c r="CF101" s="173">
        <f>'Por município'!AY101</f>
        <v>0.36610795829483966</v>
      </c>
      <c r="CG101" s="168">
        <f>'Por município'!AZ101</f>
        <v>6.2238352910122741</v>
      </c>
      <c r="CH101" s="17" t="s">
        <v>49</v>
      </c>
      <c r="CI101" s="33" t="s">
        <v>185</v>
      </c>
      <c r="CJ101" s="44">
        <f>'Por município'!BC101</f>
        <v>11</v>
      </c>
      <c r="CK101" s="173">
        <f>'Por município'!BD101</f>
        <v>0.88582460011031439</v>
      </c>
      <c r="CL101" s="168">
        <f>'Por município'!BE101</f>
        <v>28.34638720353006</v>
      </c>
      <c r="CM101" s="212">
        <f>M101+U101+Y101+AC101+AG101+AL101+AQ101+AY101+BG101+BL101+BQ101+BV101+CA101+CF101+CK101+AL102+AQ102+AY102+BG102+BL102+BQ102+BV102+CA102+CF102+CK102</f>
        <v>28.399086198129723</v>
      </c>
      <c r="CN101" s="213">
        <f>N101+V101+Z101+AD101+AH101+AM101+AR101+AZ101+BH101+BM101+BR101+BW101+CB101+CG101+CL101+AM102+AR102+AZ102+BH102+BM102+BR102+BW102+CB102+CG102+CL102</f>
        <v>602.30770620829639</v>
      </c>
    </row>
    <row r="102" spans="1:92" x14ac:dyDescent="0.25">
      <c r="A102" s="99">
        <v>99</v>
      </c>
      <c r="B102" s="17"/>
      <c r="C102" s="16"/>
      <c r="D102" s="20"/>
      <c r="E102" s="20"/>
      <c r="F102" s="20"/>
      <c r="G102" s="20"/>
      <c r="H102" s="20"/>
      <c r="I102" s="20"/>
      <c r="J102" s="164"/>
      <c r="K102" s="164"/>
      <c r="L102" s="50"/>
      <c r="M102" s="158"/>
      <c r="N102" s="158"/>
      <c r="O102" s="17"/>
      <c r="P102" s="20"/>
      <c r="Q102" s="20"/>
      <c r="R102" s="20"/>
      <c r="S102" s="20"/>
      <c r="T102" s="50"/>
      <c r="U102" s="158"/>
      <c r="V102" s="158"/>
      <c r="W102" s="17"/>
      <c r="X102" s="51"/>
      <c r="Y102" s="158"/>
      <c r="Z102" s="158"/>
      <c r="AA102" s="17"/>
      <c r="AB102" s="51"/>
      <c r="AC102" s="158"/>
      <c r="AD102" s="158"/>
      <c r="AE102" s="17"/>
      <c r="AF102" s="51"/>
      <c r="AG102" s="158"/>
      <c r="AH102" s="158"/>
      <c r="AI102" s="17"/>
      <c r="AJ102" s="33" t="s">
        <v>186</v>
      </c>
      <c r="AK102" s="41">
        <f>'Por município'!D102</f>
        <v>33960</v>
      </c>
      <c r="AL102" s="173">
        <f>'Por município'!E102</f>
        <v>1.9178507149546142</v>
      </c>
      <c r="AM102" s="169">
        <f>'Por município'!F102</f>
        <v>9.5892535747730712</v>
      </c>
      <c r="AN102" s="17"/>
      <c r="AO102" s="33" t="s">
        <v>186</v>
      </c>
      <c r="AP102" s="42">
        <f>'Por município'!I102</f>
        <v>1.5570227917966821</v>
      </c>
      <c r="AQ102" s="173">
        <f>'Por município'!J102</f>
        <v>-0.19030061150511438</v>
      </c>
      <c r="AR102" s="168">
        <f>'Por município'!K102</f>
        <v>-3.6632867714734516</v>
      </c>
      <c r="AS102" s="17"/>
      <c r="AT102" s="33" t="s">
        <v>186</v>
      </c>
      <c r="AU102" s="14">
        <f>'Por município'!N102</f>
        <v>2531</v>
      </c>
      <c r="AV102" s="14">
        <f>'Por município'!O102</f>
        <v>10256</v>
      </c>
      <c r="AW102" s="14">
        <f>'Por município'!P102</f>
        <v>5148</v>
      </c>
      <c r="AX102" s="43">
        <f>'Por município'!Q102</f>
        <v>16.378995433789953</v>
      </c>
      <c r="AY102" s="173">
        <f>'Por município'!R102</f>
        <v>2.0195747995665481</v>
      </c>
      <c r="AZ102" s="168">
        <f>'Por município'!S102</f>
        <v>16.156598396532384</v>
      </c>
      <c r="BA102" s="17"/>
      <c r="BB102" s="33" t="s">
        <v>186</v>
      </c>
      <c r="BC102" s="14">
        <f>'Por município'!V102</f>
        <v>24623</v>
      </c>
      <c r="BD102" s="14">
        <f>'Por município'!W102</f>
        <v>2825</v>
      </c>
      <c r="BE102" s="14">
        <f>'Por município'!X102</f>
        <v>25436</v>
      </c>
      <c r="BF102" s="43">
        <f>'Por município'!Y102</f>
        <v>48.295890410958897</v>
      </c>
      <c r="BG102" s="173">
        <f>'Por município'!Z102</f>
        <v>1.9668619246861929</v>
      </c>
      <c r="BH102" s="168">
        <f>'Por município'!AA102</f>
        <v>11.801171548117157</v>
      </c>
      <c r="BI102" s="17"/>
      <c r="BJ102" s="33" t="s">
        <v>186</v>
      </c>
      <c r="BK102" s="44">
        <f>'Por município'!AD102</f>
        <v>2</v>
      </c>
      <c r="BL102" s="173">
        <f>'Por município'!AE102</f>
        <v>1.9210526315789473</v>
      </c>
      <c r="BM102" s="168">
        <f>'Por município'!AF102</f>
        <v>55.710526315789473</v>
      </c>
      <c r="BN102" s="17"/>
      <c r="BO102" s="33" t="s">
        <v>186</v>
      </c>
      <c r="BP102" s="44">
        <f>'Por município'!AI102</f>
        <v>26</v>
      </c>
      <c r="BQ102" s="173">
        <f>'Por município'!AJ102</f>
        <v>2.5631330182309249</v>
      </c>
      <c r="BR102" s="168">
        <f>'Por município'!AK102</f>
        <v>51.262660364618498</v>
      </c>
      <c r="BS102" s="17"/>
      <c r="BT102" s="33" t="s">
        <v>186</v>
      </c>
      <c r="BU102" s="44">
        <f>'Por município'!AN102</f>
        <v>122</v>
      </c>
      <c r="BV102" s="173">
        <f>'Por município'!AO102</f>
        <v>2.1372690184785217</v>
      </c>
      <c r="BW102" s="168">
        <f>'Por município'!AP102</f>
        <v>49.157187425006001</v>
      </c>
      <c r="BX102" s="17"/>
      <c r="BY102" s="33" t="s">
        <v>186</v>
      </c>
      <c r="BZ102" s="44">
        <f>'Por município'!AS102</f>
        <v>491</v>
      </c>
      <c r="CA102" s="173">
        <f>'Por município'!AT102</f>
        <v>1.9531373457210583</v>
      </c>
      <c r="CB102" s="168">
        <f>'Por município'!AU102</f>
        <v>48.828433643026457</v>
      </c>
      <c r="CC102" s="17"/>
      <c r="CD102" s="33" t="s">
        <v>186</v>
      </c>
      <c r="CE102" s="44">
        <f>'Por município'!AX102</f>
        <v>104</v>
      </c>
      <c r="CF102" s="173">
        <f>'Por município'!AY102</f>
        <v>2.0039593506664906</v>
      </c>
      <c r="CG102" s="168">
        <f>'Por município'!AZ102</f>
        <v>34.06730896133034</v>
      </c>
      <c r="CH102" s="17"/>
      <c r="CI102" s="33" t="s">
        <v>186</v>
      </c>
      <c r="CJ102" s="44">
        <f>'Por município'!BC102</f>
        <v>15</v>
      </c>
      <c r="CK102" s="173">
        <f>'Por município'!BD102</f>
        <v>1.2079426365140651</v>
      </c>
      <c r="CL102" s="168">
        <f>'Por município'!BE102</f>
        <v>38.654164368450083</v>
      </c>
      <c r="CM102" s="214"/>
      <c r="CN102" s="215"/>
    </row>
    <row r="103" spans="1:92" x14ac:dyDescent="0.25">
      <c r="A103" s="99">
        <v>100</v>
      </c>
      <c r="B103" s="15" t="s">
        <v>50</v>
      </c>
      <c r="C103" s="16">
        <f>'Por Zona'!C39</f>
        <v>23</v>
      </c>
      <c r="D103" s="52">
        <f>'Por Zona'!D39</f>
        <v>52</v>
      </c>
      <c r="E103" s="52">
        <f>'Por Zona'!E39</f>
        <v>54</v>
      </c>
      <c r="F103" s="52">
        <f>'Por Zona'!F39</f>
        <v>49</v>
      </c>
      <c r="G103" s="52">
        <f>'Por Zona'!G39</f>
        <v>51</v>
      </c>
      <c r="H103" s="52">
        <f>'Por Zona'!H39</f>
        <v>443</v>
      </c>
      <c r="I103" s="52">
        <f>'Por Zona'!I39</f>
        <v>251</v>
      </c>
      <c r="J103" s="163">
        <f>'Por Zona'!J39</f>
        <v>544</v>
      </c>
      <c r="K103" s="163">
        <f>'Por Zona'!K39</f>
        <v>356</v>
      </c>
      <c r="L103" s="53">
        <f>'Por Zona'!L39</f>
        <v>211</v>
      </c>
      <c r="M103" s="158">
        <f>'Por Zona'!M39</f>
        <v>0.68897480335955208</v>
      </c>
      <c r="N103" s="158">
        <f>'Por Zona'!N39</f>
        <v>9.6456472470337289</v>
      </c>
      <c r="O103" s="17" t="s">
        <v>50</v>
      </c>
      <c r="P103" s="52">
        <f>'Por Zona'!P39</f>
        <v>3</v>
      </c>
      <c r="Q103" s="52">
        <f>'Por Zona'!Q39</f>
        <v>2</v>
      </c>
      <c r="R103" s="52">
        <f>'Por Zona'!R39</f>
        <v>2</v>
      </c>
      <c r="S103" s="52">
        <f>'Por Zona'!S39</f>
        <v>0</v>
      </c>
      <c r="T103" s="53">
        <f>'Por Zona'!T39</f>
        <v>7</v>
      </c>
      <c r="U103" s="158">
        <f>'Por Zona'!U39</f>
        <v>0.98518518518518505</v>
      </c>
      <c r="V103" s="158">
        <f>'Por Zona'!V39</f>
        <v>10.837037037037035</v>
      </c>
      <c r="W103" s="17" t="s">
        <v>50</v>
      </c>
      <c r="X103" s="54">
        <f>'Por Zona'!X39</f>
        <v>3</v>
      </c>
      <c r="Y103" s="158">
        <f>'Por Zona'!Y39</f>
        <v>1.1712328767123288</v>
      </c>
      <c r="Z103" s="158">
        <f>'Por Zona'!Z39</f>
        <v>90.18493150684931</v>
      </c>
      <c r="AA103" s="17" t="s">
        <v>50</v>
      </c>
      <c r="AB103" s="54">
        <f>'Por Zona'!AB39</f>
        <v>7</v>
      </c>
      <c r="AC103" s="158">
        <f>'Por Zona'!AC39</f>
        <v>0.27708333333333335</v>
      </c>
      <c r="AD103" s="158">
        <f>'Por Zona'!AD39</f>
        <v>7.2041666666666675</v>
      </c>
      <c r="AE103" s="17" t="s">
        <v>50</v>
      </c>
      <c r="AF103" s="54">
        <f>'Por Zona'!AF39</f>
        <v>25</v>
      </c>
      <c r="AG103" s="158">
        <f>'Por Zona'!AG39</f>
        <v>0.72042467138523758</v>
      </c>
      <c r="AH103" s="158">
        <f>'Por Zona'!AH39</f>
        <v>17.290192113245702</v>
      </c>
      <c r="AI103" s="17" t="s">
        <v>50</v>
      </c>
      <c r="AJ103" s="33" t="s">
        <v>187</v>
      </c>
      <c r="AK103" s="41">
        <f>'Por município'!D103</f>
        <v>6398</v>
      </c>
      <c r="AL103" s="173">
        <f>'Por município'!E103</f>
        <v>0.36131946037336926</v>
      </c>
      <c r="AM103" s="169">
        <f>'Por município'!F103</f>
        <v>1.8065973018668462</v>
      </c>
      <c r="AN103" s="17" t="s">
        <v>50</v>
      </c>
      <c r="AO103" s="33" t="s">
        <v>187</v>
      </c>
      <c r="AP103" s="42">
        <f>'Por município'!I103</f>
        <v>1.245292849624843</v>
      </c>
      <c r="AQ103" s="173">
        <f>'Por município'!J103</f>
        <v>-0.15220072052580408</v>
      </c>
      <c r="AR103" s="168">
        <f>'Por município'!K103</f>
        <v>-2.9298638701217286</v>
      </c>
      <c r="AS103" s="17" t="s">
        <v>50</v>
      </c>
      <c r="AT103" s="33" t="s">
        <v>187</v>
      </c>
      <c r="AU103" s="14">
        <f>'Por município'!N103</f>
        <v>388</v>
      </c>
      <c r="AV103" s="14">
        <f>'Por município'!O103</f>
        <v>396</v>
      </c>
      <c r="AW103" s="14">
        <f>'Por município'!P103</f>
        <v>165</v>
      </c>
      <c r="AX103" s="43">
        <f>'Por município'!Q103</f>
        <v>0.8666666666666667</v>
      </c>
      <c r="AY103" s="173">
        <f>'Por município'!R103</f>
        <v>0.10686236324441897</v>
      </c>
      <c r="AZ103" s="168">
        <f>'Por município'!S103</f>
        <v>0.85489890595535178</v>
      </c>
      <c r="BA103" s="17" t="s">
        <v>50</v>
      </c>
      <c r="BB103" s="33" t="s">
        <v>187</v>
      </c>
      <c r="BC103" s="14">
        <f>'Por município'!V103</f>
        <v>4692</v>
      </c>
      <c r="BD103" s="14">
        <f>'Por município'!W103</f>
        <v>408</v>
      </c>
      <c r="BE103" s="14">
        <f>'Por município'!X103</f>
        <v>5910</v>
      </c>
      <c r="BF103" s="43">
        <f>'Por município'!Y103</f>
        <v>10.054794520547945</v>
      </c>
      <c r="BG103" s="173">
        <f>'Por município'!Z103</f>
        <v>0.40948396094839623</v>
      </c>
      <c r="BH103" s="168">
        <f>'Por município'!AA103</f>
        <v>2.4569037656903774</v>
      </c>
      <c r="BI103" s="17" t="s">
        <v>50</v>
      </c>
      <c r="BJ103" s="33" t="s">
        <v>187</v>
      </c>
      <c r="BK103" s="44">
        <f>'Por município'!AD103</f>
        <v>3</v>
      </c>
      <c r="BL103" s="173">
        <f>'Por município'!AE103</f>
        <v>2.8815789473684208</v>
      </c>
      <c r="BM103" s="168">
        <f>'Por município'!AF103</f>
        <v>83.565789473684205</v>
      </c>
      <c r="BN103" s="17" t="s">
        <v>50</v>
      </c>
      <c r="BO103" s="33" t="s">
        <v>187</v>
      </c>
      <c r="BP103" s="44">
        <f>'Por município'!AI103</f>
        <v>4</v>
      </c>
      <c r="BQ103" s="173">
        <f>'Por município'!AJ103</f>
        <v>0.39432815665091159</v>
      </c>
      <c r="BR103" s="168">
        <f>'Por município'!AK103</f>
        <v>7.8865631330182318</v>
      </c>
      <c r="BS103" s="17" t="s">
        <v>50</v>
      </c>
      <c r="BT103" s="33" t="s">
        <v>187</v>
      </c>
      <c r="BU103" s="44">
        <f>'Por município'!AN103</f>
        <v>23</v>
      </c>
      <c r="BV103" s="173">
        <f>'Por município'!AO103</f>
        <v>0.40292776577873773</v>
      </c>
      <c r="BW103" s="168">
        <f>'Por município'!AP103</f>
        <v>9.2673386129109687</v>
      </c>
      <c r="BX103" s="17" t="s">
        <v>50</v>
      </c>
      <c r="BY103" s="33" t="s">
        <v>187</v>
      </c>
      <c r="BZ103" s="44">
        <f>'Por município'!AS103</f>
        <v>99</v>
      </c>
      <c r="CA103" s="173">
        <f>'Por município'!AT103</f>
        <v>0.39380977031850256</v>
      </c>
      <c r="CB103" s="168">
        <f>'Por município'!AU103</f>
        <v>9.8452442579625643</v>
      </c>
      <c r="CC103" s="17" t="s">
        <v>50</v>
      </c>
      <c r="CD103" s="33" t="s">
        <v>187</v>
      </c>
      <c r="CE103" s="44">
        <f>'Por município'!AX103</f>
        <v>20</v>
      </c>
      <c r="CF103" s="173">
        <f>'Por município'!AY103</f>
        <v>0.38537679820509435</v>
      </c>
      <c r="CG103" s="168">
        <f>'Por município'!AZ103</f>
        <v>6.5514055694866036</v>
      </c>
      <c r="CH103" s="17" t="s">
        <v>50</v>
      </c>
      <c r="CI103" s="33" t="s">
        <v>187</v>
      </c>
      <c r="CJ103" s="44">
        <f>'Por município'!BC103</f>
        <v>11</v>
      </c>
      <c r="CK103" s="173">
        <f>'Por município'!BD103</f>
        <v>0.88582460011031439</v>
      </c>
      <c r="CL103" s="168">
        <f>'Por município'!BE103</f>
        <v>28.34638720353006</v>
      </c>
      <c r="CM103" s="212">
        <f>M103+U103+Y103+AC103+AG103+AL103+AQ103+AY103+BG103+BL103+BQ103+BV103+CA103+CF103+CK103+AL104+AQ104+AY104+BG104+BL104+BQ104+BV104+CA104+CF104+CK104+AL105+AQ105+AY105+BG105+BL105+BQ105+BV105+CA105+CF105+CK105</f>
        <v>15.65188063911587</v>
      </c>
      <c r="CN103" s="213">
        <f>N103+V103+Z103+AD103+AH103+AM103+AR103+AZ103+BH103+BM103+BR103+BW103+CB103+CG103+CL103+AM104+AR104+AZ104+BH104+BM104+BR104+BW104+CB104+CG104+CL104+AM105+AR105+AZ105+BH105+BM105+BR105+BW105+CB105+CG105+CL105</f>
        <v>391.54298346841824</v>
      </c>
    </row>
    <row r="104" spans="1:92" x14ac:dyDescent="0.25">
      <c r="A104" s="99">
        <v>101</v>
      </c>
      <c r="B104" s="17"/>
      <c r="C104" s="16"/>
      <c r="D104" s="20"/>
      <c r="E104" s="20"/>
      <c r="F104" s="20"/>
      <c r="G104" s="20"/>
      <c r="H104" s="20"/>
      <c r="I104" s="20"/>
      <c r="J104" s="164"/>
      <c r="K104" s="164"/>
      <c r="L104" s="50"/>
      <c r="M104" s="158"/>
      <c r="N104" s="158"/>
      <c r="O104" s="17"/>
      <c r="P104" s="20"/>
      <c r="Q104" s="20"/>
      <c r="R104" s="20"/>
      <c r="S104" s="20"/>
      <c r="T104" s="50"/>
      <c r="U104" s="158"/>
      <c r="V104" s="158"/>
      <c r="W104" s="17"/>
      <c r="X104" s="51"/>
      <c r="Y104" s="158"/>
      <c r="Z104" s="158"/>
      <c r="AA104" s="17"/>
      <c r="AB104" s="51"/>
      <c r="AC104" s="158"/>
      <c r="AD104" s="158"/>
      <c r="AE104" s="17"/>
      <c r="AF104" s="51"/>
      <c r="AG104" s="158"/>
      <c r="AH104" s="158"/>
      <c r="AI104" s="17"/>
      <c r="AJ104" s="33" t="s">
        <v>188</v>
      </c>
      <c r="AK104" s="41">
        <f>'Por município'!D104</f>
        <v>3701</v>
      </c>
      <c r="AL104" s="173">
        <f>'Por município'!E104</f>
        <v>0.20900958468925282</v>
      </c>
      <c r="AM104" s="169">
        <f>'Por município'!F104</f>
        <v>1.0450479234462642</v>
      </c>
      <c r="AN104" s="17"/>
      <c r="AO104" s="33" t="s">
        <v>188</v>
      </c>
      <c r="AP104" s="42">
        <f>'Por município'!I104</f>
        <v>1.1969811835502309</v>
      </c>
      <c r="AQ104" s="173">
        <f>'Por município'!J104</f>
        <v>-0.14629602879921688</v>
      </c>
      <c r="AR104" s="168">
        <f>'Por município'!K104</f>
        <v>-2.8161985543849251</v>
      </c>
      <c r="AS104" s="17"/>
      <c r="AT104" s="33" t="s">
        <v>188</v>
      </c>
      <c r="AU104" s="14">
        <f>'Por município'!N104</f>
        <v>209</v>
      </c>
      <c r="AV104" s="14">
        <f>'Por município'!O104</f>
        <v>2929</v>
      </c>
      <c r="AW104" s="14">
        <f>'Por município'!P104</f>
        <v>102</v>
      </c>
      <c r="AX104" s="43">
        <f>'Por município'!Q104</f>
        <v>2.9589041095890409</v>
      </c>
      <c r="AY104" s="173">
        <f>'Por município'!R104</f>
        <v>0.3648409451126633</v>
      </c>
      <c r="AZ104" s="168">
        <f>'Por município'!S104</f>
        <v>2.9187275609013064</v>
      </c>
      <c r="BA104" s="17"/>
      <c r="BB104" s="33" t="s">
        <v>188</v>
      </c>
      <c r="BC104" s="14">
        <f>'Por município'!V104</f>
        <v>2254</v>
      </c>
      <c r="BD104" s="14">
        <f>'Por município'!W104</f>
        <v>207</v>
      </c>
      <c r="BE104" s="14">
        <f>'Por município'!X104</f>
        <v>2781</v>
      </c>
      <c r="BF104" s="43">
        <f>'Por município'!Y104</f>
        <v>4.7872146118721464</v>
      </c>
      <c r="BG104" s="173">
        <f>'Por município'!Z104</f>
        <v>0.19496048349604844</v>
      </c>
      <c r="BH104" s="168">
        <f>'Por município'!AA104</f>
        <v>1.1697629009762907</v>
      </c>
      <c r="BI104" s="17"/>
      <c r="BJ104" s="33" t="s">
        <v>188</v>
      </c>
      <c r="BK104" s="44">
        <f>'Por município'!AD104</f>
        <v>0</v>
      </c>
      <c r="BL104" s="173">
        <f>'Por município'!AE104</f>
        <v>0</v>
      </c>
      <c r="BM104" s="168">
        <f>'Por município'!AF104</f>
        <v>0</v>
      </c>
      <c r="BN104" s="17"/>
      <c r="BO104" s="33" t="s">
        <v>188</v>
      </c>
      <c r="BP104" s="44">
        <f>'Por município'!AI104</f>
        <v>1</v>
      </c>
      <c r="BQ104" s="173">
        <f>'Por município'!AJ104</f>
        <v>9.8582039162727897E-2</v>
      </c>
      <c r="BR104" s="168">
        <f>'Por município'!AK104</f>
        <v>1.9716407832545579</v>
      </c>
      <c r="BS104" s="17"/>
      <c r="BT104" s="33" t="s">
        <v>188</v>
      </c>
      <c r="BU104" s="44">
        <f>'Por município'!AN104</f>
        <v>12</v>
      </c>
      <c r="BV104" s="173">
        <f>'Por município'!AO104</f>
        <v>0.21022318214542834</v>
      </c>
      <c r="BW104" s="168">
        <f>'Por município'!AP104</f>
        <v>4.8351331893448517</v>
      </c>
      <c r="BX104" s="17"/>
      <c r="BY104" s="33" t="s">
        <v>188</v>
      </c>
      <c r="BZ104" s="44">
        <f>'Por município'!AS104</f>
        <v>44</v>
      </c>
      <c r="CA104" s="173">
        <f>'Por município'!AT104</f>
        <v>0.17502656458600113</v>
      </c>
      <c r="CB104" s="168">
        <f>'Por município'!AU104</f>
        <v>4.3756641146500286</v>
      </c>
      <c r="CC104" s="17"/>
      <c r="CD104" s="33" t="s">
        <v>188</v>
      </c>
      <c r="CE104" s="44">
        <f>'Por município'!AX104</f>
        <v>9</v>
      </c>
      <c r="CF104" s="173">
        <f>'Por município'!AY104</f>
        <v>0.17341955919229246</v>
      </c>
      <c r="CG104" s="168">
        <f>'Por município'!AZ104</f>
        <v>2.9481325062689718</v>
      </c>
      <c r="CH104" s="17"/>
      <c r="CI104" s="33" t="s">
        <v>188</v>
      </c>
      <c r="CJ104" s="44">
        <f>'Por município'!BC104</f>
        <v>11</v>
      </c>
      <c r="CK104" s="173">
        <f>'Por município'!BD104</f>
        <v>0.88582460011031439</v>
      </c>
      <c r="CL104" s="168">
        <f>'Por município'!BE104</f>
        <v>28.34638720353006</v>
      </c>
      <c r="CM104" s="214"/>
      <c r="CN104" s="215"/>
    </row>
    <row r="105" spans="1:92" x14ac:dyDescent="0.25">
      <c r="A105" s="99">
        <v>102</v>
      </c>
      <c r="B105" s="17"/>
      <c r="C105" s="16"/>
      <c r="D105" s="20"/>
      <c r="E105" s="20"/>
      <c r="F105" s="20"/>
      <c r="G105" s="20"/>
      <c r="H105" s="20"/>
      <c r="I105" s="20"/>
      <c r="J105" s="164"/>
      <c r="K105" s="164"/>
      <c r="L105" s="50"/>
      <c r="M105" s="158"/>
      <c r="N105" s="158"/>
      <c r="O105" s="17"/>
      <c r="P105" s="20"/>
      <c r="Q105" s="20"/>
      <c r="R105" s="20"/>
      <c r="S105" s="20"/>
      <c r="T105" s="50"/>
      <c r="U105" s="158"/>
      <c r="V105" s="158"/>
      <c r="W105" s="17"/>
      <c r="X105" s="51"/>
      <c r="Y105" s="158"/>
      <c r="Z105" s="158"/>
      <c r="AA105" s="17"/>
      <c r="AB105" s="51"/>
      <c r="AC105" s="158"/>
      <c r="AD105" s="158"/>
      <c r="AE105" s="17"/>
      <c r="AF105" s="51"/>
      <c r="AG105" s="158"/>
      <c r="AH105" s="158"/>
      <c r="AI105" s="17"/>
      <c r="AJ105" s="33" t="s">
        <v>189</v>
      </c>
      <c r="AK105" s="41">
        <f>'Por município'!D105</f>
        <v>7280</v>
      </c>
      <c r="AL105" s="173">
        <f>'Por município'!E105</f>
        <v>0.4111293641009891</v>
      </c>
      <c r="AM105" s="169">
        <f>'Por município'!F105</f>
        <v>2.0556468205049456</v>
      </c>
      <c r="AN105" s="17"/>
      <c r="AO105" s="33" t="s">
        <v>189</v>
      </c>
      <c r="AP105" s="42">
        <f>'Por município'!I105</f>
        <v>3.7941912469385581</v>
      </c>
      <c r="AQ105" s="173">
        <f>'Por município'!J105</f>
        <v>-0.46372918769325533</v>
      </c>
      <c r="AR105" s="168">
        <f>'Por município'!K105</f>
        <v>-8.926786863095165</v>
      </c>
      <c r="AS105" s="17"/>
      <c r="AT105" s="33" t="s">
        <v>189</v>
      </c>
      <c r="AU105" s="14">
        <f>'Por município'!N105</f>
        <v>791</v>
      </c>
      <c r="AV105" s="14">
        <f>'Por município'!O105</f>
        <v>5316</v>
      </c>
      <c r="AW105" s="14">
        <f>'Por município'!P105</f>
        <v>231</v>
      </c>
      <c r="AX105" s="43">
        <f>'Por município'!Q105</f>
        <v>5.7881278538812779</v>
      </c>
      <c r="AY105" s="173">
        <f>'Por município'!R105</f>
        <v>0.71369194756915422</v>
      </c>
      <c r="AZ105" s="168">
        <f>'Por município'!S105</f>
        <v>5.7095355805532337</v>
      </c>
      <c r="BA105" s="17"/>
      <c r="BB105" s="33" t="s">
        <v>189</v>
      </c>
      <c r="BC105" s="14">
        <f>'Por município'!V105</f>
        <v>5436</v>
      </c>
      <c r="BD105" s="14">
        <f>'Por município'!W105</f>
        <v>1695</v>
      </c>
      <c r="BE105" s="14">
        <f>'Por município'!X105</f>
        <v>4640</v>
      </c>
      <c r="BF105" s="43">
        <f>'Por município'!Y105</f>
        <v>10.749771689497718</v>
      </c>
      <c r="BG105" s="173">
        <f>'Por município'!Z105</f>
        <v>0.43778707577870779</v>
      </c>
      <c r="BH105" s="168">
        <f>'Por município'!AA105</f>
        <v>2.6267224546722465</v>
      </c>
      <c r="BI105" s="17"/>
      <c r="BJ105" s="33" t="s">
        <v>189</v>
      </c>
      <c r="BK105" s="44">
        <f>'Por município'!AD105</f>
        <v>0</v>
      </c>
      <c r="BL105" s="173">
        <f>'Por município'!AE105</f>
        <v>0</v>
      </c>
      <c r="BM105" s="168">
        <f>'Por município'!AF105</f>
        <v>0</v>
      </c>
      <c r="BN105" s="17"/>
      <c r="BO105" s="33" t="s">
        <v>189</v>
      </c>
      <c r="BP105" s="44">
        <f>'Por município'!AI105</f>
        <v>2</v>
      </c>
      <c r="BQ105" s="173">
        <f>'Por município'!AJ105</f>
        <v>0.19716407832545579</v>
      </c>
      <c r="BR105" s="168">
        <f>'Por município'!AK105</f>
        <v>3.9432815665091159</v>
      </c>
      <c r="BS105" s="17"/>
      <c r="BT105" s="33" t="s">
        <v>189</v>
      </c>
      <c r="BU105" s="44">
        <f>'Por município'!AN105</f>
        <v>22</v>
      </c>
      <c r="BV105" s="173">
        <f>'Por município'!AO105</f>
        <v>0.38540916726661867</v>
      </c>
      <c r="BW105" s="168">
        <f>'Por município'!AP105</f>
        <v>8.8644108471322287</v>
      </c>
      <c r="BX105" s="17"/>
      <c r="BY105" s="33" t="s">
        <v>189</v>
      </c>
      <c r="BZ105" s="44">
        <f>'Por município'!AS105</f>
        <v>132</v>
      </c>
      <c r="CA105" s="173">
        <f>'Por município'!AT105</f>
        <v>0.52507969375800345</v>
      </c>
      <c r="CB105" s="168">
        <f>'Por município'!AU105</f>
        <v>13.126992343950086</v>
      </c>
      <c r="CC105" s="17"/>
      <c r="CD105" s="33" t="s">
        <v>189</v>
      </c>
      <c r="CE105" s="44">
        <f>'Por município'!AX105</f>
        <v>25</v>
      </c>
      <c r="CF105" s="173">
        <f>'Por município'!AY105</f>
        <v>0.48172099775636795</v>
      </c>
      <c r="CG105" s="168">
        <f>'Por município'!AZ105</f>
        <v>8.1892569618582556</v>
      </c>
      <c r="CH105" s="17"/>
      <c r="CI105" s="33" t="s">
        <v>189</v>
      </c>
      <c r="CJ105" s="44">
        <f>'Por município'!BC105</f>
        <v>11</v>
      </c>
      <c r="CK105" s="173">
        <f>'Por município'!BD105</f>
        <v>0.88582460011031439</v>
      </c>
      <c r="CL105" s="168">
        <f>'Por município'!BE105</f>
        <v>28.34638720353006</v>
      </c>
      <c r="CM105" s="214"/>
      <c r="CN105" s="215"/>
    </row>
    <row r="106" spans="1:92" x14ac:dyDescent="0.25">
      <c r="A106" s="99">
        <v>104</v>
      </c>
      <c r="B106" s="19" t="s">
        <v>51</v>
      </c>
      <c r="C106" s="16">
        <f>'Por Zona'!C40</f>
        <v>140</v>
      </c>
      <c r="D106" s="52">
        <f>'Por Zona'!D40</f>
        <v>27</v>
      </c>
      <c r="E106" s="52">
        <f>'Por Zona'!E40</f>
        <v>28</v>
      </c>
      <c r="F106" s="52">
        <f>'Por Zona'!F40</f>
        <v>137</v>
      </c>
      <c r="G106" s="52">
        <f>'Por Zona'!G40</f>
        <v>132</v>
      </c>
      <c r="H106" s="52">
        <f>'Por Zona'!H40</f>
        <v>611</v>
      </c>
      <c r="I106" s="52">
        <f>'Por Zona'!I40</f>
        <v>327</v>
      </c>
      <c r="J106" s="163">
        <f>'Por Zona'!J40</f>
        <v>775</v>
      </c>
      <c r="K106" s="163">
        <f>'Por Zona'!K40</f>
        <v>487</v>
      </c>
      <c r="L106" s="53">
        <f>'Por Zona'!L40</f>
        <v>428</v>
      </c>
      <c r="M106" s="158">
        <f>'Por Zona'!M40</f>
        <v>0.98153579522730305</v>
      </c>
      <c r="N106" s="158">
        <f>'Por Zona'!N40</f>
        <v>13.741501133182243</v>
      </c>
      <c r="O106" s="19" t="s">
        <v>51</v>
      </c>
      <c r="P106" s="52">
        <f>'Por Zona'!P40</f>
        <v>2</v>
      </c>
      <c r="Q106" s="52">
        <f>'Por Zona'!Q40</f>
        <v>2</v>
      </c>
      <c r="R106" s="52">
        <f>'Por Zona'!R40</f>
        <v>0</v>
      </c>
      <c r="S106" s="52">
        <f>'Por Zona'!S40</f>
        <v>0</v>
      </c>
      <c r="T106" s="53">
        <f>'Por Zona'!T40</f>
        <v>4</v>
      </c>
      <c r="U106" s="158">
        <f>'Por Zona'!U40</f>
        <v>0.562962962962963</v>
      </c>
      <c r="V106" s="158">
        <f>'Por Zona'!V40</f>
        <v>6.1925925925925931</v>
      </c>
      <c r="W106" s="19" t="s">
        <v>51</v>
      </c>
      <c r="X106" s="54">
        <f>'Por Zona'!X40</f>
        <v>2</v>
      </c>
      <c r="Y106" s="158">
        <f>'Por Zona'!Y40</f>
        <v>0.78082191780821919</v>
      </c>
      <c r="Z106" s="158">
        <f>'Por Zona'!Z40</f>
        <v>60.12328767123288</v>
      </c>
      <c r="AA106" s="19" t="s">
        <v>51</v>
      </c>
      <c r="AB106" s="54">
        <f>'Por Zona'!AB40</f>
        <v>25</v>
      </c>
      <c r="AC106" s="158">
        <f>'Por Zona'!AC40</f>
        <v>0.98958333333333337</v>
      </c>
      <c r="AD106" s="158">
        <f>'Por Zona'!AD40</f>
        <v>25.729166666666668</v>
      </c>
      <c r="AE106" s="19" t="s">
        <v>51</v>
      </c>
      <c r="AF106" s="54">
        <f>'Por Zona'!AF40</f>
        <v>30</v>
      </c>
      <c r="AG106" s="158">
        <f>'Por Zona'!AG40</f>
        <v>0.86450960566228507</v>
      </c>
      <c r="AH106" s="158">
        <f>'Por Zona'!AH40</f>
        <v>20.748230535894841</v>
      </c>
      <c r="AI106" s="19" t="s">
        <v>51</v>
      </c>
      <c r="AJ106" s="33" t="s">
        <v>190</v>
      </c>
      <c r="AK106" s="41">
        <f>'Por município'!D106</f>
        <v>6578</v>
      </c>
      <c r="AL106" s="173">
        <f>'Por município'!E106</f>
        <v>0.37148474684839372</v>
      </c>
      <c r="AM106" s="169">
        <f>'Por município'!F106</f>
        <v>1.8574237342419686</v>
      </c>
      <c r="AN106" s="19" t="s">
        <v>51</v>
      </c>
      <c r="AO106" s="33" t="s">
        <v>190</v>
      </c>
      <c r="AP106" s="42">
        <f>'Por município'!I106</f>
        <v>0.71772236206262374</v>
      </c>
      <c r="AQ106" s="173">
        <f>'Por município'!J106</f>
        <v>-8.7720619833577596E-2</v>
      </c>
      <c r="AR106" s="168">
        <f>'Por município'!K106</f>
        <v>-1.6886219317963687</v>
      </c>
      <c r="AS106" s="19" t="s">
        <v>51</v>
      </c>
      <c r="AT106" s="33" t="s">
        <v>190</v>
      </c>
      <c r="AU106" s="14">
        <f>'Por município'!N106</f>
        <v>328</v>
      </c>
      <c r="AV106" s="14">
        <f>'Por município'!O106</f>
        <v>169</v>
      </c>
      <c r="AW106" s="14">
        <f>'Por município'!P106</f>
        <v>655</v>
      </c>
      <c r="AX106" s="43">
        <f>'Por município'!Q106</f>
        <v>1.0520547945205478</v>
      </c>
      <c r="AY106" s="173">
        <f>'Por município'!R106</f>
        <v>0.12972122492894694</v>
      </c>
      <c r="AZ106" s="168">
        <f>'Por município'!S106</f>
        <v>1.0377697994315755</v>
      </c>
      <c r="BA106" s="19" t="s">
        <v>51</v>
      </c>
      <c r="BB106" s="33" t="s">
        <v>190</v>
      </c>
      <c r="BC106" s="14">
        <f>'Por município'!V106</f>
        <v>4533</v>
      </c>
      <c r="BD106" s="14">
        <f>'Por município'!W106</f>
        <v>226</v>
      </c>
      <c r="BE106" s="14">
        <f>'Por município'!X106</f>
        <v>3294</v>
      </c>
      <c r="BF106" s="43">
        <f>'Por município'!Y106</f>
        <v>7.3543378995433786</v>
      </c>
      <c r="BG106" s="173">
        <f>'Por município'!Z106</f>
        <v>0.29950720595072067</v>
      </c>
      <c r="BH106" s="168">
        <f>'Por município'!AA106</f>
        <v>1.797043235704324</v>
      </c>
      <c r="BI106" s="19" t="s">
        <v>51</v>
      </c>
      <c r="BJ106" s="33" t="s">
        <v>190</v>
      </c>
      <c r="BK106" s="44">
        <f>'Por município'!AD106</f>
        <v>0</v>
      </c>
      <c r="BL106" s="173">
        <f>'Por município'!AE106</f>
        <v>0</v>
      </c>
      <c r="BM106" s="168">
        <f>'Por município'!AF106</f>
        <v>0</v>
      </c>
      <c r="BN106" s="19" t="s">
        <v>51</v>
      </c>
      <c r="BO106" s="33" t="s">
        <v>190</v>
      </c>
      <c r="BP106" s="44">
        <f>'Por município'!AI106</f>
        <v>12</v>
      </c>
      <c r="BQ106" s="173">
        <f>'Por município'!AJ106</f>
        <v>1.1829844699527348</v>
      </c>
      <c r="BR106" s="168">
        <f>'Por município'!AK106</f>
        <v>23.659689399054695</v>
      </c>
      <c r="BS106" s="19" t="s">
        <v>51</v>
      </c>
      <c r="BT106" s="33" t="s">
        <v>190</v>
      </c>
      <c r="BU106" s="44">
        <f>'Por município'!AN106</f>
        <v>31</v>
      </c>
      <c r="BV106" s="173">
        <f>'Por município'!AO106</f>
        <v>0.54307655387568987</v>
      </c>
      <c r="BW106" s="168">
        <f>'Por município'!AP106</f>
        <v>12.490760739140867</v>
      </c>
      <c r="BX106" s="19" t="s">
        <v>51</v>
      </c>
      <c r="BY106" s="33" t="s">
        <v>190</v>
      </c>
      <c r="BZ106" s="44">
        <f>'Por município'!AS106</f>
        <v>89</v>
      </c>
      <c r="CA106" s="173">
        <f>'Por município'!AT106</f>
        <v>0.35403100563986595</v>
      </c>
      <c r="CB106" s="168">
        <f>'Por município'!AU106</f>
        <v>8.8507751409966495</v>
      </c>
      <c r="CC106" s="19" t="s">
        <v>51</v>
      </c>
      <c r="CD106" s="33" t="s">
        <v>190</v>
      </c>
      <c r="CE106" s="44">
        <f>'Por município'!AX106</f>
        <v>25</v>
      </c>
      <c r="CF106" s="173">
        <f>'Por município'!AY106</f>
        <v>0.48172099775636795</v>
      </c>
      <c r="CG106" s="168">
        <f>'Por município'!AZ106</f>
        <v>8.1892569618582556</v>
      </c>
      <c r="CH106" s="19" t="s">
        <v>51</v>
      </c>
      <c r="CI106" s="33" t="s">
        <v>190</v>
      </c>
      <c r="CJ106" s="44">
        <f>'Por município'!BC106</f>
        <v>11</v>
      </c>
      <c r="CK106" s="173">
        <f>'Por município'!BD106</f>
        <v>0.88582460011031439</v>
      </c>
      <c r="CL106" s="168">
        <f>'Por município'!BE106</f>
        <v>28.34638720353006</v>
      </c>
      <c r="CM106" s="212">
        <f>M106+U106+Y106+AC106+AG106+AL106+AQ106+AY106+BG106+BL106+BQ106+BV106+CA106+CF106+CK106+AL107+AQ107+AY107+BG107+BL107+BQ107+BV107+CA107+CF107+CK107</f>
        <v>16.406496567913017</v>
      </c>
      <c r="CN106" s="213">
        <f>N106+V106+Z106+AD106+AH106+AM106+AR106+AZ106+BH106+BM106+BR106+BW106+CB106+CG106+CL106+AM107+AR107+AZ107+BH107+BM107+BR107+BW107+CB107+CG107+CL107</f>
        <v>364.15437800418135</v>
      </c>
    </row>
    <row r="107" spans="1:92" x14ac:dyDescent="0.25">
      <c r="A107" s="99">
        <v>105</v>
      </c>
      <c r="B107" s="19"/>
      <c r="C107" s="16"/>
      <c r="D107" s="20"/>
      <c r="E107" s="20"/>
      <c r="F107" s="20"/>
      <c r="G107" s="20"/>
      <c r="H107" s="20"/>
      <c r="I107" s="20"/>
      <c r="J107" s="164"/>
      <c r="K107" s="164"/>
      <c r="L107" s="50"/>
      <c r="M107" s="158"/>
      <c r="N107" s="158"/>
      <c r="O107" s="19"/>
      <c r="P107" s="20"/>
      <c r="Q107" s="20"/>
      <c r="R107" s="20"/>
      <c r="S107" s="20"/>
      <c r="T107" s="50"/>
      <c r="U107" s="158"/>
      <c r="V107" s="158"/>
      <c r="W107" s="19"/>
      <c r="X107" s="51"/>
      <c r="Y107" s="158"/>
      <c r="Z107" s="158"/>
      <c r="AA107" s="19"/>
      <c r="AB107" s="51"/>
      <c r="AC107" s="158"/>
      <c r="AD107" s="158"/>
      <c r="AE107" s="19"/>
      <c r="AF107" s="51"/>
      <c r="AG107" s="158"/>
      <c r="AH107" s="158"/>
      <c r="AI107" s="19"/>
      <c r="AJ107" s="33" t="s">
        <v>191</v>
      </c>
      <c r="AK107" s="41">
        <f>'Por município'!D107</f>
        <v>16657</v>
      </c>
      <c r="AL107" s="173">
        <f>'Por município'!E107</f>
        <v>0.94068431563601318</v>
      </c>
      <c r="AM107" s="169">
        <f>'Por município'!F107</f>
        <v>4.7034215781800661</v>
      </c>
      <c r="AN107" s="19"/>
      <c r="AO107" s="33" t="s">
        <v>191</v>
      </c>
      <c r="AP107" s="42">
        <f>'Por município'!I107</f>
        <v>1.7952001760666942</v>
      </c>
      <c r="AQ107" s="173">
        <f>'Por município'!J107</f>
        <v>-0.21941084811312836</v>
      </c>
      <c r="AR107" s="168">
        <f>'Por município'!K107</f>
        <v>-4.2236588261777213</v>
      </c>
      <c r="AS107" s="19"/>
      <c r="AT107" s="33" t="s">
        <v>191</v>
      </c>
      <c r="AU107" s="14">
        <f>'Por município'!N107</f>
        <v>1145</v>
      </c>
      <c r="AV107" s="14">
        <f>'Por município'!O107</f>
        <v>834</v>
      </c>
      <c r="AW107" s="14">
        <f>'Por município'!P107</f>
        <v>980</v>
      </c>
      <c r="AX107" s="43">
        <f>'Por município'!Q107</f>
        <v>2.7022831050228313</v>
      </c>
      <c r="AY107" s="173">
        <f>'Por município'!R107</f>
        <v>0.33319887549023786</v>
      </c>
      <c r="AZ107" s="168">
        <f>'Por município'!S107</f>
        <v>2.6655910039219028</v>
      </c>
      <c r="BA107" s="19"/>
      <c r="BB107" s="33" t="s">
        <v>191</v>
      </c>
      <c r="BC107" s="14">
        <f>'Por município'!V107</f>
        <v>8874</v>
      </c>
      <c r="BD107" s="14">
        <f>'Por município'!W107</f>
        <v>916</v>
      </c>
      <c r="BE107" s="14">
        <f>'Por município'!X107</f>
        <v>6809</v>
      </c>
      <c r="BF107" s="43">
        <f>'Por município'!Y107</f>
        <v>15.15890410958904</v>
      </c>
      <c r="BG107" s="173">
        <f>'Por município'!Z107</f>
        <v>0.61735006973500717</v>
      </c>
      <c r="BH107" s="168">
        <f>'Por município'!AA107</f>
        <v>3.704100418410043</v>
      </c>
      <c r="BI107" s="19"/>
      <c r="BJ107" s="33" t="s">
        <v>191</v>
      </c>
      <c r="BK107" s="44">
        <f>'Por município'!AD107</f>
        <v>0</v>
      </c>
      <c r="BL107" s="173">
        <f>'Por município'!AE107</f>
        <v>0</v>
      </c>
      <c r="BM107" s="168">
        <f>'Por município'!AF107</f>
        <v>0</v>
      </c>
      <c r="BN107" s="19"/>
      <c r="BO107" s="33" t="s">
        <v>191</v>
      </c>
      <c r="BP107" s="44">
        <f>'Por município'!AI107</f>
        <v>20</v>
      </c>
      <c r="BQ107" s="173">
        <f>'Por município'!AJ107</f>
        <v>1.9716407832545577</v>
      </c>
      <c r="BR107" s="168">
        <f>'Por município'!AK107</f>
        <v>39.432815665091155</v>
      </c>
      <c r="BS107" s="19"/>
      <c r="BT107" s="33" t="s">
        <v>191</v>
      </c>
      <c r="BU107" s="44">
        <f>'Por município'!AN107</f>
        <v>75</v>
      </c>
      <c r="BV107" s="173">
        <f>'Por município'!AO107</f>
        <v>1.3138948884089272</v>
      </c>
      <c r="BW107" s="168">
        <f>'Por município'!AP107</f>
        <v>30.219582433405325</v>
      </c>
      <c r="BX107" s="19"/>
      <c r="BY107" s="33" t="s">
        <v>191</v>
      </c>
      <c r="BZ107" s="44">
        <f>'Por município'!AS107</f>
        <v>252</v>
      </c>
      <c r="CA107" s="173">
        <f>'Por município'!AT107</f>
        <v>1.0024248699016429</v>
      </c>
      <c r="CB107" s="168">
        <f>'Por município'!AU107</f>
        <v>25.060621747541074</v>
      </c>
      <c r="CC107" s="19"/>
      <c r="CD107" s="33" t="s">
        <v>191</v>
      </c>
      <c r="CE107" s="44">
        <f>'Por município'!AX107</f>
        <v>55</v>
      </c>
      <c r="CF107" s="173">
        <f>'Por município'!AY107</f>
        <v>1.0597861950640095</v>
      </c>
      <c r="CG107" s="168">
        <f>'Por município'!AZ107</f>
        <v>18.016365316088162</v>
      </c>
      <c r="CH107" s="19"/>
      <c r="CI107" s="33" t="s">
        <v>191</v>
      </c>
      <c r="CJ107" s="44">
        <f>'Por município'!BC107</f>
        <v>13</v>
      </c>
      <c r="CK107" s="173">
        <f>'Por município'!BD107</f>
        <v>1.0468836183121897</v>
      </c>
      <c r="CL107" s="168">
        <f>'Por município'!BE107</f>
        <v>33.50027578599007</v>
      </c>
      <c r="CM107" s="214"/>
      <c r="CN107" s="215"/>
    </row>
    <row r="108" spans="1:92" x14ac:dyDescent="0.25">
      <c r="A108" s="99">
        <v>106</v>
      </c>
      <c r="B108" s="7" t="s">
        <v>52</v>
      </c>
      <c r="C108" s="16">
        <f>'Por Zona'!C41</f>
        <v>95</v>
      </c>
      <c r="D108" s="52">
        <f>'Por Zona'!D41</f>
        <v>48</v>
      </c>
      <c r="E108" s="52">
        <f>'Por Zona'!E41</f>
        <v>39</v>
      </c>
      <c r="F108" s="52">
        <f>'Por Zona'!F41</f>
        <v>101</v>
      </c>
      <c r="G108" s="52">
        <f>'Por Zona'!G41</f>
        <v>95</v>
      </c>
      <c r="H108" s="52">
        <f>'Por Zona'!H41</f>
        <v>823</v>
      </c>
      <c r="I108" s="52">
        <f>'Por Zona'!I41</f>
        <v>816</v>
      </c>
      <c r="J108" s="163">
        <f>'Por Zona'!J41</f>
        <v>972</v>
      </c>
      <c r="K108" s="163">
        <f>'Por Zona'!K41</f>
        <v>950</v>
      </c>
      <c r="L108" s="53">
        <f>'Por Zona'!L41</f>
        <v>117</v>
      </c>
      <c r="M108" s="158">
        <f>'Por Zona'!M41</f>
        <v>1.2310358618850821</v>
      </c>
      <c r="N108" s="158">
        <f>'Por Zona'!N41</f>
        <v>17.234502066391148</v>
      </c>
      <c r="O108" s="7" t="s">
        <v>52</v>
      </c>
      <c r="P108" s="52">
        <f>'Por Zona'!P41</f>
        <v>2</v>
      </c>
      <c r="Q108" s="52">
        <f>'Por Zona'!Q41</f>
        <v>10</v>
      </c>
      <c r="R108" s="52">
        <f>'Por Zona'!R41</f>
        <v>0</v>
      </c>
      <c r="S108" s="52">
        <f>'Por Zona'!S41</f>
        <v>0</v>
      </c>
      <c r="T108" s="53">
        <f>'Por Zona'!T41</f>
        <v>12</v>
      </c>
      <c r="U108" s="158">
        <f>'Por Zona'!U41</f>
        <v>1.6888888888888889</v>
      </c>
      <c r="V108" s="158">
        <f>'Por Zona'!V41</f>
        <v>18.577777777777779</v>
      </c>
      <c r="W108" s="7" t="s">
        <v>52</v>
      </c>
      <c r="X108" s="54">
        <f>'Por Zona'!X41</f>
        <v>1</v>
      </c>
      <c r="Y108" s="158">
        <f>'Por Zona'!Y41</f>
        <v>0.3904109589041096</v>
      </c>
      <c r="Z108" s="158">
        <f>'Por Zona'!Z41</f>
        <v>30.06164383561644</v>
      </c>
      <c r="AA108" s="7" t="s">
        <v>52</v>
      </c>
      <c r="AB108" s="54">
        <f>'Por Zona'!AB41</f>
        <v>44</v>
      </c>
      <c r="AC108" s="158">
        <f>'Por Zona'!AC41</f>
        <v>1.7416666666666667</v>
      </c>
      <c r="AD108" s="158">
        <f>'Por Zona'!AD41</f>
        <v>45.283333333333331</v>
      </c>
      <c r="AE108" s="7" t="s">
        <v>52</v>
      </c>
      <c r="AF108" s="54">
        <f>'Por Zona'!AF41</f>
        <v>0</v>
      </c>
      <c r="AG108" s="158">
        <f>'Por Zona'!AG41</f>
        <v>0</v>
      </c>
      <c r="AH108" s="158">
        <f>'Por Zona'!AH41</f>
        <v>0</v>
      </c>
      <c r="AI108" s="7" t="s">
        <v>52</v>
      </c>
      <c r="AJ108" s="33" t="s">
        <v>89</v>
      </c>
      <c r="AK108" s="41">
        <f>'Por município'!D108</f>
        <v>122903</v>
      </c>
      <c r="AL108" s="173">
        <f>'Por município'!E108</f>
        <v>6.9408011313329485</v>
      </c>
      <c r="AM108" s="169">
        <f>'Por município'!F108</f>
        <v>34.704005656664741</v>
      </c>
      <c r="AN108" s="7" t="s">
        <v>52</v>
      </c>
      <c r="AO108" s="33" t="s">
        <v>89</v>
      </c>
      <c r="AP108" s="42">
        <f>'Por município'!I108</f>
        <v>46.945708230650702</v>
      </c>
      <c r="AQ108" s="173">
        <f>'Por município'!J108</f>
        <v>-5.7377432308004996</v>
      </c>
      <c r="AR108" s="168">
        <f>'Por município'!K108</f>
        <v>-110.45155719290962</v>
      </c>
      <c r="AS108" s="7" t="s">
        <v>52</v>
      </c>
      <c r="AT108" s="33" t="s">
        <v>89</v>
      </c>
      <c r="AU108" s="14">
        <f>'Por município'!N108</f>
        <v>46676</v>
      </c>
      <c r="AV108" s="14">
        <f>'Por município'!O108</f>
        <v>11145</v>
      </c>
      <c r="AW108" s="14">
        <f>'Por município'!P108</f>
        <v>6003</v>
      </c>
      <c r="AX108" s="43">
        <f>'Por município'!Q108</f>
        <v>58.286757990867585</v>
      </c>
      <c r="AY108" s="173">
        <f>'Por município'!R108</f>
        <v>7.186916197799575</v>
      </c>
      <c r="AZ108" s="168">
        <f>'Por município'!S108</f>
        <v>57.4953295823966</v>
      </c>
      <c r="BA108" s="7" t="s">
        <v>52</v>
      </c>
      <c r="BB108" s="33" t="s">
        <v>89</v>
      </c>
      <c r="BC108" s="14">
        <f>'Por município'!V108</f>
        <v>104826</v>
      </c>
      <c r="BD108" s="14">
        <f>'Por município'!W108</f>
        <v>8219</v>
      </c>
      <c r="BE108" s="14">
        <f>'Por município'!X108</f>
        <v>88292</v>
      </c>
      <c r="BF108" s="43">
        <f>'Por município'!Y108</f>
        <v>183.86940639269406</v>
      </c>
      <c r="BG108" s="173">
        <f>'Por município'!Z108</f>
        <v>7.4881264528126481</v>
      </c>
      <c r="BH108" s="168">
        <f>'Por município'!AA108</f>
        <v>44.92875871687589</v>
      </c>
      <c r="BI108" s="7" t="s">
        <v>52</v>
      </c>
      <c r="BJ108" s="33" t="s">
        <v>89</v>
      </c>
      <c r="BK108" s="44">
        <f>'Por município'!AD108</f>
        <v>0</v>
      </c>
      <c r="BL108" s="173">
        <f>'Por município'!AE108</f>
        <v>0</v>
      </c>
      <c r="BM108" s="168">
        <f>'Por município'!AF108</f>
        <v>0</v>
      </c>
      <c r="BN108" s="7" t="s">
        <v>52</v>
      </c>
      <c r="BO108" s="33" t="s">
        <v>89</v>
      </c>
      <c r="BP108" s="44">
        <f>'Por município'!AI108</f>
        <v>44</v>
      </c>
      <c r="BQ108" s="173">
        <f>'Por município'!AJ108</f>
        <v>4.3376097231600266</v>
      </c>
      <c r="BR108" s="168">
        <f>'Por município'!AK108</f>
        <v>86.752194463200539</v>
      </c>
      <c r="BS108" s="7" t="s">
        <v>52</v>
      </c>
      <c r="BT108" s="33" t="s">
        <v>89</v>
      </c>
      <c r="BU108" s="44">
        <f>'Por município'!AN108</f>
        <v>357</v>
      </c>
      <c r="BV108" s="173">
        <f>'Por município'!AO108</f>
        <v>6.2541396688264941</v>
      </c>
      <c r="BW108" s="168">
        <f>'Por município'!AP108</f>
        <v>143.84521238300937</v>
      </c>
      <c r="BX108" s="7" t="s">
        <v>52</v>
      </c>
      <c r="BY108" s="33" t="s">
        <v>89</v>
      </c>
      <c r="BZ108" s="44">
        <f>'Por município'!AS108</f>
        <v>1601</v>
      </c>
      <c r="CA108" s="173">
        <f>'Por município'!AT108</f>
        <v>6.3685802250497234</v>
      </c>
      <c r="CB108" s="168">
        <f>'Por município'!AU108</f>
        <v>159.2145056262431</v>
      </c>
      <c r="CC108" s="7" t="s">
        <v>52</v>
      </c>
      <c r="CD108" s="33" t="s">
        <v>89</v>
      </c>
      <c r="CE108" s="44">
        <f>'Por município'!AX108</f>
        <v>281</v>
      </c>
      <c r="CF108" s="173">
        <f>'Por município'!AY108</f>
        <v>5.4145440147815762</v>
      </c>
      <c r="CG108" s="168">
        <f>'Por município'!AZ108</f>
        <v>92.047248251286788</v>
      </c>
      <c r="CH108" s="7" t="s">
        <v>52</v>
      </c>
      <c r="CI108" s="33" t="s">
        <v>89</v>
      </c>
      <c r="CJ108" s="44">
        <f>'Por município'!BC108</f>
        <v>27</v>
      </c>
      <c r="CK108" s="173">
        <f>'Por município'!BD108</f>
        <v>2.1742967457253171</v>
      </c>
      <c r="CL108" s="168">
        <f>'Por município'!BE108</f>
        <v>69.577495863210146</v>
      </c>
      <c r="CM108" s="212">
        <f>M108+U108+Y108+AC108+AG108+AL108+AQ108+AY108+BG108+BL108+BQ108+BV108+CA108+CF108+CK108</f>
        <v>45.47927330503255</v>
      </c>
      <c r="CN108" s="213">
        <f>N108+V108+Z108+AD108+AH108+AM108+AR108+AZ108+BH108+BM108+BR108+BW108+CB108+CG108+CL108</f>
        <v>689.27045036309619</v>
      </c>
    </row>
    <row r="109" spans="1:92" x14ac:dyDescent="0.25">
      <c r="A109" s="99">
        <v>107</v>
      </c>
      <c r="B109" s="27" t="s">
        <v>53</v>
      </c>
      <c r="C109" s="16">
        <f>'Por Zona'!C42</f>
        <v>60</v>
      </c>
      <c r="D109" s="52">
        <f>'Por Zona'!D42</f>
        <v>42</v>
      </c>
      <c r="E109" s="52">
        <f>'Por Zona'!E42</f>
        <v>45</v>
      </c>
      <c r="F109" s="52">
        <f>'Por Zona'!F42</f>
        <v>30</v>
      </c>
      <c r="G109" s="52">
        <f>'Por Zona'!G42</f>
        <v>22</v>
      </c>
      <c r="H109" s="52">
        <f>'Por Zona'!H42</f>
        <v>587</v>
      </c>
      <c r="I109" s="52">
        <f>'Por Zona'!I42</f>
        <v>290</v>
      </c>
      <c r="J109" s="163">
        <f>'Por Zona'!J42</f>
        <v>659</v>
      </c>
      <c r="K109" s="163">
        <f>'Por Zona'!K42</f>
        <v>357</v>
      </c>
      <c r="L109" s="53">
        <f>'Por Zona'!L42</f>
        <v>362</v>
      </c>
      <c r="M109" s="158">
        <f>'Por Zona'!M42</f>
        <v>0.83462205039328086</v>
      </c>
      <c r="N109" s="158">
        <f>'Por Zona'!N42</f>
        <v>11.684708705505932</v>
      </c>
      <c r="O109" s="19" t="s">
        <v>53</v>
      </c>
      <c r="P109" s="52">
        <f>'Por Zona'!P42</f>
        <v>3</v>
      </c>
      <c r="Q109" s="52">
        <f>'Por Zona'!Q42</f>
        <v>3</v>
      </c>
      <c r="R109" s="52">
        <f>'Por Zona'!R42</f>
        <v>1</v>
      </c>
      <c r="S109" s="52">
        <f>'Por Zona'!S42</f>
        <v>0</v>
      </c>
      <c r="T109" s="53">
        <f>'Por Zona'!T42</f>
        <v>7</v>
      </c>
      <c r="U109" s="158">
        <f>'Por Zona'!U42</f>
        <v>0.98518518518518505</v>
      </c>
      <c r="V109" s="158">
        <f>'Por Zona'!V42</f>
        <v>10.837037037037035</v>
      </c>
      <c r="W109" s="19" t="s">
        <v>53</v>
      </c>
      <c r="X109" s="54">
        <f>'Por Zona'!X42</f>
        <v>2</v>
      </c>
      <c r="Y109" s="158">
        <f>'Por Zona'!Y42</f>
        <v>0.78082191780821919</v>
      </c>
      <c r="Z109" s="158">
        <f>'Por Zona'!Z42</f>
        <v>60.12328767123288</v>
      </c>
      <c r="AA109" s="19" t="s">
        <v>53</v>
      </c>
      <c r="AB109" s="54">
        <f>'Por Zona'!AB42</f>
        <v>19</v>
      </c>
      <c r="AC109" s="158">
        <f>'Por Zona'!AC42</f>
        <v>0.75208333333333333</v>
      </c>
      <c r="AD109" s="158">
        <f>'Por Zona'!AD42</f>
        <v>19.554166666666667</v>
      </c>
      <c r="AE109" s="19" t="s">
        <v>53</v>
      </c>
      <c r="AF109" s="54">
        <f>'Por Zona'!AF42</f>
        <v>20</v>
      </c>
      <c r="AG109" s="158">
        <f>'Por Zona'!AG42</f>
        <v>0.57633973710819009</v>
      </c>
      <c r="AH109" s="158">
        <f>'Por Zona'!AH42</f>
        <v>13.832153690596563</v>
      </c>
      <c r="AI109" s="19" t="s">
        <v>53</v>
      </c>
      <c r="AJ109" s="33" t="s">
        <v>192</v>
      </c>
      <c r="AK109" s="41">
        <f>'Por município'!D109</f>
        <v>52227</v>
      </c>
      <c r="AL109" s="173">
        <f>'Por município'!E109</f>
        <v>2.9494578707283461</v>
      </c>
      <c r="AM109" s="169">
        <f>'Por município'!F109</f>
        <v>14.74728935364173</v>
      </c>
      <c r="AN109" s="19" t="s">
        <v>53</v>
      </c>
      <c r="AO109" s="33" t="s">
        <v>192</v>
      </c>
      <c r="AP109" s="42">
        <f>'Por município'!I109</f>
        <v>11.368095888984307</v>
      </c>
      <c r="AQ109" s="173">
        <f>'Por município'!J109</f>
        <v>-1.3894180680721748</v>
      </c>
      <c r="AR109" s="168">
        <f>'Por município'!K109</f>
        <v>-26.746297810389365</v>
      </c>
      <c r="AS109" s="19" t="s">
        <v>53</v>
      </c>
      <c r="AT109" s="33" t="s">
        <v>192</v>
      </c>
      <c r="AU109" s="14">
        <f>'Por município'!N109</f>
        <v>4089</v>
      </c>
      <c r="AV109" s="14">
        <f>'Por município'!O109</f>
        <v>4918</v>
      </c>
      <c r="AW109" s="14">
        <f>'Por município'!P109</f>
        <v>2071</v>
      </c>
      <c r="AX109" s="43">
        <f>'Por município'!Q109</f>
        <v>10.116894977168949</v>
      </c>
      <c r="AY109" s="173">
        <f>'Por município'!R109</f>
        <v>1.2474407376413836</v>
      </c>
      <c r="AZ109" s="168">
        <f>'Por município'!S109</f>
        <v>9.9795259011310691</v>
      </c>
      <c r="BA109" s="19" t="s">
        <v>53</v>
      </c>
      <c r="BB109" s="33" t="s">
        <v>192</v>
      </c>
      <c r="BC109" s="14">
        <f>'Por município'!V109</f>
        <v>33475</v>
      </c>
      <c r="BD109" s="14">
        <f>'Por município'!W109</f>
        <v>6573</v>
      </c>
      <c r="BE109" s="14">
        <f>'Por município'!X109</f>
        <v>22642</v>
      </c>
      <c r="BF109" s="43">
        <f>'Por município'!Y109</f>
        <v>57.25114155251142</v>
      </c>
      <c r="BG109" s="173">
        <f>'Por município'!Z109</f>
        <v>2.3315667131566724</v>
      </c>
      <c r="BH109" s="168">
        <f>'Por município'!AA109</f>
        <v>13.989400278940035</v>
      </c>
      <c r="BI109" s="19" t="s">
        <v>53</v>
      </c>
      <c r="BJ109" s="33" t="s">
        <v>192</v>
      </c>
      <c r="BK109" s="44">
        <f>'Por município'!AD109</f>
        <v>0</v>
      </c>
      <c r="BL109" s="173">
        <f>'Por município'!AE109</f>
        <v>0</v>
      </c>
      <c r="BM109" s="168">
        <f>'Por município'!AF109</f>
        <v>0</v>
      </c>
      <c r="BN109" s="19" t="s">
        <v>53</v>
      </c>
      <c r="BO109" s="33" t="s">
        <v>192</v>
      </c>
      <c r="BP109" s="44">
        <f>'Por município'!AI109</f>
        <v>18</v>
      </c>
      <c r="BQ109" s="173">
        <f>'Por município'!AJ109</f>
        <v>1.7744767049291019</v>
      </c>
      <c r="BR109" s="168">
        <f>'Por município'!AK109</f>
        <v>35.489534098582041</v>
      </c>
      <c r="BS109" s="19" t="s">
        <v>53</v>
      </c>
      <c r="BT109" s="33" t="s">
        <v>192</v>
      </c>
      <c r="BU109" s="44">
        <f>'Por município'!AN109</f>
        <v>142</v>
      </c>
      <c r="BV109" s="173">
        <f>'Por município'!AO109</f>
        <v>2.4876409887209023</v>
      </c>
      <c r="BW109" s="168">
        <f>'Por município'!AP109</f>
        <v>57.215742740580751</v>
      </c>
      <c r="BX109" s="19" t="s">
        <v>53</v>
      </c>
      <c r="BY109" s="33" t="s">
        <v>192</v>
      </c>
      <c r="BZ109" s="44">
        <f>'Por município'!AS109</f>
        <v>647</v>
      </c>
      <c r="CA109" s="173">
        <f>'Por município'!AT109</f>
        <v>2.5736860747077897</v>
      </c>
      <c r="CB109" s="168">
        <f>'Por município'!AU109</f>
        <v>64.342151867694739</v>
      </c>
      <c r="CC109" s="19" t="s">
        <v>53</v>
      </c>
      <c r="CD109" s="33" t="s">
        <v>192</v>
      </c>
      <c r="CE109" s="44">
        <f>'Por município'!AX109</f>
        <v>158</v>
      </c>
      <c r="CF109" s="173">
        <f>'Por município'!AY109</f>
        <v>3.0444767058202458</v>
      </c>
      <c r="CG109" s="168">
        <f>'Por município'!AZ109</f>
        <v>51.756103998944177</v>
      </c>
      <c r="CH109" s="19" t="s">
        <v>53</v>
      </c>
      <c r="CI109" s="33" t="s">
        <v>192</v>
      </c>
      <c r="CJ109" s="44">
        <f>'Por município'!BC109</f>
        <v>17</v>
      </c>
      <c r="CK109" s="173">
        <f>'Por município'!BD109</f>
        <v>1.3690016547159405</v>
      </c>
      <c r="CL109" s="168">
        <f>'Por município'!BE109</f>
        <v>43.808052950910096</v>
      </c>
      <c r="CM109" s="212">
        <f>M109+U109+Y109+AC109+AG109+AL109+AQ109+AY109+BG109+BL109+BQ109+BV109+CA109+CF109+CK109+AL110+AQ110+AY110+BG110+BL110+BQ110+BV110+CA110+CF110+CK110</f>
        <v>22.41400444243359</v>
      </c>
      <c r="CN109" s="213">
        <f>N109+V109+Z109+AD109+AH109+AM109+AR109+AZ109+BH109+BM109+BR109+BW109+CB109+CG109+CL109+AM110+AR110+AZ110+BH110+BM110+BR110+BW110+CB110+CG110+CL110</f>
        <v>425.789972655707</v>
      </c>
    </row>
    <row r="110" spans="1:92" x14ac:dyDescent="0.25">
      <c r="A110" s="99">
        <v>108</v>
      </c>
      <c r="B110" s="19"/>
      <c r="C110" s="16"/>
      <c r="D110" s="20"/>
      <c r="E110" s="20"/>
      <c r="F110" s="20"/>
      <c r="G110" s="20"/>
      <c r="H110" s="20"/>
      <c r="I110" s="20"/>
      <c r="J110" s="164"/>
      <c r="K110" s="164"/>
      <c r="L110" s="50"/>
      <c r="M110" s="158"/>
      <c r="N110" s="158"/>
      <c r="O110" s="19"/>
      <c r="P110" s="20"/>
      <c r="Q110" s="20"/>
      <c r="R110" s="20"/>
      <c r="S110" s="20"/>
      <c r="T110" s="50"/>
      <c r="U110" s="158"/>
      <c r="V110" s="158"/>
      <c r="W110" s="19"/>
      <c r="X110" s="51"/>
      <c r="Y110" s="158"/>
      <c r="Z110" s="158"/>
      <c r="AA110" s="19"/>
      <c r="AB110" s="51"/>
      <c r="AC110" s="158"/>
      <c r="AD110" s="158"/>
      <c r="AE110" s="19"/>
      <c r="AF110" s="51"/>
      <c r="AG110" s="158"/>
      <c r="AH110" s="158"/>
      <c r="AI110" s="19"/>
      <c r="AJ110" s="33" t="s">
        <v>193</v>
      </c>
      <c r="AK110" s="41">
        <f>'Por município'!D110</f>
        <v>2842</v>
      </c>
      <c r="AL110" s="173">
        <f>'Por município'!E110</f>
        <v>0.16049857867788611</v>
      </c>
      <c r="AM110" s="169">
        <f>'Por município'!F110</f>
        <v>0.80249289338943053</v>
      </c>
      <c r="AN110" s="19"/>
      <c r="AO110" s="33" t="s">
        <v>193</v>
      </c>
      <c r="AP110" s="42">
        <f>'Por município'!I110</f>
        <v>1.5163519539875026</v>
      </c>
      <c r="AQ110" s="173">
        <f>'Por município'!J110</f>
        <v>-0.18532978811942635</v>
      </c>
      <c r="AR110" s="168">
        <f>'Por município'!K110</f>
        <v>-3.5675984212989573</v>
      </c>
      <c r="AS110" s="19"/>
      <c r="AT110" s="33" t="s">
        <v>193</v>
      </c>
      <c r="AU110" s="14">
        <f>'Por município'!N110</f>
        <v>136</v>
      </c>
      <c r="AV110" s="14">
        <f>'Por município'!O110</f>
        <v>2167</v>
      </c>
      <c r="AW110" s="14">
        <f>'Por município'!P110</f>
        <v>66</v>
      </c>
      <c r="AX110" s="43">
        <f>'Por município'!Q110</f>
        <v>2.1634703196347034</v>
      </c>
      <c r="AY110" s="173">
        <f>'Por município'!R110</f>
        <v>0.26676178980614179</v>
      </c>
      <c r="AZ110" s="168">
        <f>'Por município'!S110</f>
        <v>2.1340943184491343</v>
      </c>
      <c r="BA110" s="19"/>
      <c r="BB110" s="33" t="s">
        <v>193</v>
      </c>
      <c r="BC110" s="14">
        <f>'Por município'!V110</f>
        <v>2512</v>
      </c>
      <c r="BD110" s="14">
        <f>'Por município'!W110</f>
        <v>628</v>
      </c>
      <c r="BE110" s="14">
        <f>'Por município'!X110</f>
        <v>2397</v>
      </c>
      <c r="BF110" s="43">
        <f>'Por município'!Y110</f>
        <v>5.0566210045662103</v>
      </c>
      <c r="BG110" s="173">
        <f>'Por município'!Z110</f>
        <v>0.20593212459321256</v>
      </c>
      <c r="BH110" s="168">
        <f>'Por município'!AA110</f>
        <v>1.2355927475592754</v>
      </c>
      <c r="BI110" s="19"/>
      <c r="BJ110" s="33" t="s">
        <v>193</v>
      </c>
      <c r="BK110" s="44">
        <f>'Por município'!AD110</f>
        <v>0</v>
      </c>
      <c r="BL110" s="173">
        <f>'Por município'!AE110</f>
        <v>0</v>
      </c>
      <c r="BM110" s="168">
        <f>'Por município'!AF110</f>
        <v>0</v>
      </c>
      <c r="BN110" s="19"/>
      <c r="BO110" s="33" t="s">
        <v>193</v>
      </c>
      <c r="BP110" s="44">
        <f>'Por município'!AI110</f>
        <v>1</v>
      </c>
      <c r="BQ110" s="173">
        <f>'Por município'!AJ110</f>
        <v>9.8582039162727897E-2</v>
      </c>
      <c r="BR110" s="168">
        <f>'Por município'!AK110</f>
        <v>1.9716407832545579</v>
      </c>
      <c r="BS110" s="19"/>
      <c r="BT110" s="33" t="s">
        <v>193</v>
      </c>
      <c r="BU110" s="44">
        <f>'Por município'!AN110</f>
        <v>10</v>
      </c>
      <c r="BV110" s="173">
        <f>'Por município'!AO110</f>
        <v>0.1751859851211903</v>
      </c>
      <c r="BW110" s="168">
        <f>'Por município'!AP110</f>
        <v>4.029277657787377</v>
      </c>
      <c r="BX110" s="19"/>
      <c r="BY110" s="33" t="s">
        <v>193</v>
      </c>
      <c r="BZ110" s="44">
        <f>'Por município'!AS110</f>
        <v>60</v>
      </c>
      <c r="CA110" s="173">
        <f>'Por município'!AT110</f>
        <v>0.23867258807181974</v>
      </c>
      <c r="CB110" s="168">
        <f>'Por município'!AU110</f>
        <v>5.9668147017954931</v>
      </c>
      <c r="CC110" s="19"/>
      <c r="CD110" s="33" t="s">
        <v>193</v>
      </c>
      <c r="CE110" s="44">
        <f>'Por município'!AX110</f>
        <v>13</v>
      </c>
      <c r="CF110" s="173">
        <f>'Por município'!AY110</f>
        <v>0.25049491883331132</v>
      </c>
      <c r="CG110" s="168">
        <f>'Por município'!AZ110</f>
        <v>4.2584136201662925</v>
      </c>
      <c r="CH110" s="19"/>
      <c r="CI110" s="33" t="s">
        <v>193</v>
      </c>
      <c r="CJ110" s="44">
        <f>'Por município'!BC110</f>
        <v>11</v>
      </c>
      <c r="CK110" s="173">
        <f>'Por município'!BD110</f>
        <v>0.88582460011031439</v>
      </c>
      <c r="CL110" s="168">
        <f>'Por município'!BE110</f>
        <v>28.34638720353006</v>
      </c>
      <c r="CM110" s="214"/>
      <c r="CN110" s="215"/>
    </row>
    <row r="111" spans="1:92" x14ac:dyDescent="0.25">
      <c r="A111" s="99">
        <v>109</v>
      </c>
      <c r="B111" s="19" t="s">
        <v>54</v>
      </c>
      <c r="C111" s="16">
        <f>'Por Zona'!C43</f>
        <v>203</v>
      </c>
      <c r="D111" s="52">
        <f>'Por Zona'!D43</f>
        <v>70</v>
      </c>
      <c r="E111" s="52">
        <f>'Por Zona'!E43</f>
        <v>70</v>
      </c>
      <c r="F111" s="52">
        <f>'Por Zona'!F43</f>
        <v>180</v>
      </c>
      <c r="G111" s="52">
        <f>'Por Zona'!G43</f>
        <v>179</v>
      </c>
      <c r="H111" s="52">
        <f>'Por Zona'!H43</f>
        <v>746</v>
      </c>
      <c r="I111" s="52">
        <f>'Por Zona'!I43</f>
        <v>339</v>
      </c>
      <c r="J111" s="163">
        <f>'Por Zona'!J43</f>
        <v>996</v>
      </c>
      <c r="K111" s="163">
        <f>'Por Zona'!K43</f>
        <v>588</v>
      </c>
      <c r="L111" s="53">
        <f>'Por Zona'!L43</f>
        <v>611</v>
      </c>
      <c r="M111" s="158">
        <f>'Por Zona'!M43</f>
        <v>1.261431809092121</v>
      </c>
      <c r="N111" s="158">
        <f>'Por Zona'!N43</f>
        <v>17.660045327289694</v>
      </c>
      <c r="O111" s="19" t="s">
        <v>54</v>
      </c>
      <c r="P111" s="52">
        <f>'Por Zona'!P43</f>
        <v>2</v>
      </c>
      <c r="Q111" s="52">
        <f>'Por Zona'!Q43</f>
        <v>2</v>
      </c>
      <c r="R111" s="52">
        <f>'Por Zona'!R43</f>
        <v>3</v>
      </c>
      <c r="S111" s="52">
        <f>'Por Zona'!S43</f>
        <v>1</v>
      </c>
      <c r="T111" s="53">
        <f>'Por Zona'!T43</f>
        <v>8</v>
      </c>
      <c r="U111" s="158">
        <f>'Por Zona'!U43</f>
        <v>1.125925925925926</v>
      </c>
      <c r="V111" s="158">
        <f>'Por Zona'!V43</f>
        <v>12.385185185185186</v>
      </c>
      <c r="W111" s="19" t="s">
        <v>54</v>
      </c>
      <c r="X111" s="54">
        <f>'Por Zona'!X43</f>
        <v>5</v>
      </c>
      <c r="Y111" s="158">
        <f>'Por Zona'!Y43</f>
        <v>1.9520547945205478</v>
      </c>
      <c r="Z111" s="158">
        <f>'Por Zona'!Z43</f>
        <v>150.30821917808217</v>
      </c>
      <c r="AA111" s="19" t="s">
        <v>54</v>
      </c>
      <c r="AB111" s="54">
        <f>'Por Zona'!AB43</f>
        <v>13</v>
      </c>
      <c r="AC111" s="158">
        <f>'Por Zona'!AC43</f>
        <v>0.51458333333333328</v>
      </c>
      <c r="AD111" s="158">
        <f>'Por Zona'!AD43</f>
        <v>13.379166666666665</v>
      </c>
      <c r="AE111" s="19" t="s">
        <v>54</v>
      </c>
      <c r="AF111" s="54">
        <f>'Por Zona'!AF43</f>
        <v>51</v>
      </c>
      <c r="AG111" s="158">
        <f>'Por Zona'!AG43</f>
        <v>1.4696663296258847</v>
      </c>
      <c r="AH111" s="158">
        <f>'Por Zona'!AH43</f>
        <v>35.271991911021232</v>
      </c>
      <c r="AI111" s="19" t="s">
        <v>54</v>
      </c>
      <c r="AJ111" s="33" t="s">
        <v>194</v>
      </c>
      <c r="AK111" s="41">
        <f>'Por município'!D111</f>
        <v>12471</v>
      </c>
      <c r="AL111" s="173">
        <f>'Por município'!E111</f>
        <v>0.70428493127794434</v>
      </c>
      <c r="AM111" s="169">
        <f>'Por município'!F111</f>
        <v>3.5214246563897218</v>
      </c>
      <c r="AN111" s="19" t="s">
        <v>54</v>
      </c>
      <c r="AO111" s="33" t="s">
        <v>194</v>
      </c>
      <c r="AP111" s="42">
        <f>'Por município'!I111</f>
        <v>10.337658631008829</v>
      </c>
      <c r="AQ111" s="173">
        <f>'Por município'!J111</f>
        <v>-1.2634771753996206</v>
      </c>
      <c r="AR111" s="168">
        <f>'Por município'!K111</f>
        <v>-24.321935626442695</v>
      </c>
      <c r="AS111" s="19" t="s">
        <v>54</v>
      </c>
      <c r="AT111" s="33" t="s">
        <v>194</v>
      </c>
      <c r="AU111" s="14">
        <f>'Por município'!N111</f>
        <v>1218</v>
      </c>
      <c r="AV111" s="14">
        <f>'Por município'!O111</f>
        <v>9549</v>
      </c>
      <c r="AW111" s="14">
        <f>'Por município'!P111</f>
        <v>435</v>
      </c>
      <c r="AX111" s="43">
        <f>'Por município'!Q111</f>
        <v>10.230136986301369</v>
      </c>
      <c r="AY111" s="173">
        <f>'Por município'!R111</f>
        <v>1.2614037861580414</v>
      </c>
      <c r="AZ111" s="168">
        <f>'Por município'!S111</f>
        <v>10.091230289264331</v>
      </c>
      <c r="BA111" s="19" t="s">
        <v>54</v>
      </c>
      <c r="BB111" s="33" t="s">
        <v>194</v>
      </c>
      <c r="BC111" s="14">
        <f>'Por município'!V111</f>
        <v>8776</v>
      </c>
      <c r="BD111" s="14">
        <f>'Por município'!W111</f>
        <v>3986</v>
      </c>
      <c r="BE111" s="14">
        <f>'Por município'!X111</f>
        <v>8206</v>
      </c>
      <c r="BF111" s="43">
        <f>'Por município'!Y111</f>
        <v>19.148858447488582</v>
      </c>
      <c r="BG111" s="173">
        <f>'Por município'!Z111</f>
        <v>0.77984193398419355</v>
      </c>
      <c r="BH111" s="168">
        <f>'Por município'!AA111</f>
        <v>4.6790516039051617</v>
      </c>
      <c r="BI111" s="19" t="s">
        <v>54</v>
      </c>
      <c r="BJ111" s="33" t="s">
        <v>194</v>
      </c>
      <c r="BK111" s="44">
        <f>'Por município'!AD111</f>
        <v>0</v>
      </c>
      <c r="BL111" s="173">
        <f>'Por município'!AE111</f>
        <v>0</v>
      </c>
      <c r="BM111" s="168">
        <f>'Por município'!AF111</f>
        <v>0</v>
      </c>
      <c r="BN111" s="19" t="s">
        <v>54</v>
      </c>
      <c r="BO111" s="33" t="s">
        <v>194</v>
      </c>
      <c r="BP111" s="44">
        <f>'Por município'!AI111</f>
        <v>7</v>
      </c>
      <c r="BQ111" s="173">
        <f>'Por município'!AJ111</f>
        <v>0.69007427413909528</v>
      </c>
      <c r="BR111" s="168">
        <f>'Por município'!AK111</f>
        <v>13.801485482781906</v>
      </c>
      <c r="BS111" s="19" t="s">
        <v>54</v>
      </c>
      <c r="BT111" s="33" t="s">
        <v>194</v>
      </c>
      <c r="BU111" s="44">
        <f>'Por município'!AN111</f>
        <v>39</v>
      </c>
      <c r="BV111" s="173">
        <f>'Por município'!AO111</f>
        <v>0.68322534197264229</v>
      </c>
      <c r="BW111" s="168">
        <f>'Por município'!AP111</f>
        <v>15.714182865370773</v>
      </c>
      <c r="BX111" s="19" t="s">
        <v>54</v>
      </c>
      <c r="BY111" s="33" t="s">
        <v>194</v>
      </c>
      <c r="BZ111" s="44">
        <f>'Por município'!AS111</f>
        <v>228</v>
      </c>
      <c r="CA111" s="173">
        <f>'Por município'!AT111</f>
        <v>0.90695583467291507</v>
      </c>
      <c r="CB111" s="168">
        <f>'Por município'!AU111</f>
        <v>22.673895866822878</v>
      </c>
      <c r="CC111" s="19" t="s">
        <v>54</v>
      </c>
      <c r="CD111" s="33" t="s">
        <v>194</v>
      </c>
      <c r="CE111" s="44">
        <f>'Por município'!AX111</f>
        <v>37</v>
      </c>
      <c r="CF111" s="173">
        <f>'Por município'!AY111</f>
        <v>0.71294707667942459</v>
      </c>
      <c r="CG111" s="168">
        <f>'Por município'!AZ111</f>
        <v>12.120100303550219</v>
      </c>
      <c r="CH111" s="19" t="s">
        <v>54</v>
      </c>
      <c r="CI111" s="33" t="s">
        <v>194</v>
      </c>
      <c r="CJ111" s="44">
        <f>'Por município'!BC111</f>
        <v>11</v>
      </c>
      <c r="CK111" s="173">
        <f>'Por município'!BD111</f>
        <v>0.88582460011031439</v>
      </c>
      <c r="CL111" s="168">
        <f>'Por município'!BE111</f>
        <v>28.34638720353006</v>
      </c>
      <c r="CM111" s="212">
        <f>M111+U111+Y111+AC111+AG111+AL111+AQ111+AY111+BG111+BL111+BQ111+BV111+CA111+CF111+CK111+AL112+AQ112+AY112+BG112+BL112+BQ112+BV112+CA112+CF112+CK112+AL113+AQ113+AY113+BG113+BL113+BQ113+BV113+CA113+CF113+CK113+AL114+AQ114+AY114+BG114+BL114+BQ114+BV114+CA114+CF114+CK114+AL115+AQ115+AY115+BG115+BL115+BQ115+BV115+CA115+CF115+CK115</f>
        <v>25.011784337859087</v>
      </c>
      <c r="CN111" s="213">
        <f>N111+V111+Z111+AD111+AH111+AM111+AR111+AZ111+BH111+BM111+BR111+BW111+CB111+CG111+CL111+AM112+AR112+AZ112+BH112+BM112+BR112+BW112+CB112+CG112+CL112+AM113+AR113+AZ113+BH113+BM113+BR113+BW113+CB113+CG113+CL113+AM114+AR114+AZ114+BH114+BM114+BR114+BW114+CB114+CG114+CL114+AM115+AR115+AZ115+BH115+BM115+BR115+BW115+CB115+CG115+CL115</f>
        <v>652.06730443085212</v>
      </c>
    </row>
    <row r="112" spans="1:92" x14ac:dyDescent="0.25">
      <c r="A112" s="99">
        <v>110</v>
      </c>
      <c r="B112" s="19"/>
      <c r="C112" s="16"/>
      <c r="D112" s="20"/>
      <c r="E112" s="20"/>
      <c r="F112" s="20"/>
      <c r="G112" s="20"/>
      <c r="H112" s="20"/>
      <c r="I112" s="20"/>
      <c r="J112" s="164"/>
      <c r="K112" s="164"/>
      <c r="L112" s="50"/>
      <c r="M112" s="158"/>
      <c r="N112" s="158"/>
      <c r="O112" s="19"/>
      <c r="P112" s="20"/>
      <c r="Q112" s="20"/>
      <c r="R112" s="20"/>
      <c r="S112" s="20"/>
      <c r="T112" s="50"/>
      <c r="U112" s="158"/>
      <c r="V112" s="158"/>
      <c r="W112" s="19"/>
      <c r="X112" s="51"/>
      <c r="Y112" s="158"/>
      <c r="Z112" s="158"/>
      <c r="AA112" s="19"/>
      <c r="AB112" s="51"/>
      <c r="AC112" s="158"/>
      <c r="AD112" s="158"/>
      <c r="AE112" s="19"/>
      <c r="AF112" s="51"/>
      <c r="AG112" s="158"/>
      <c r="AH112" s="158"/>
      <c r="AI112" s="19"/>
      <c r="AJ112" s="33" t="s">
        <v>195</v>
      </c>
      <c r="AK112" s="41">
        <f>'Por município'!D112</f>
        <v>3203</v>
      </c>
      <c r="AL112" s="173">
        <f>'Por município'!E112</f>
        <v>0.18088562544168518</v>
      </c>
      <c r="AM112" s="169">
        <f>'Por município'!F112</f>
        <v>0.90442812720842591</v>
      </c>
      <c r="AN112" s="19"/>
      <c r="AO112" s="33" t="s">
        <v>195</v>
      </c>
      <c r="AP112" s="42">
        <f>'Por município'!I112</f>
        <v>3.8723515000314097</v>
      </c>
      <c r="AQ112" s="173">
        <f>'Por município'!J112</f>
        <v>-0.4732819983761361</v>
      </c>
      <c r="AR112" s="168">
        <f>'Por município'!K112</f>
        <v>-9.1106784687406197</v>
      </c>
      <c r="AS112" s="19"/>
      <c r="AT112" s="33" t="s">
        <v>195</v>
      </c>
      <c r="AU112" s="14">
        <f>'Por município'!N112</f>
        <v>134</v>
      </c>
      <c r="AV112" s="14">
        <f>'Por município'!O112</f>
        <v>2658</v>
      </c>
      <c r="AW112" s="14">
        <f>'Por município'!P112</f>
        <v>81</v>
      </c>
      <c r="AX112" s="43">
        <f>'Por município'!Q112</f>
        <v>2.623744292237443</v>
      </c>
      <c r="AY112" s="173">
        <f>'Por município'!R112</f>
        <v>0.32351482571255608</v>
      </c>
      <c r="AZ112" s="168">
        <f>'Por município'!S112</f>
        <v>2.5881186057004486</v>
      </c>
      <c r="BA112" s="19"/>
      <c r="BB112" s="33" t="s">
        <v>195</v>
      </c>
      <c r="BC112" s="14">
        <f>'Por município'!V112</f>
        <v>2107</v>
      </c>
      <c r="BD112" s="14">
        <f>'Por município'!W112</f>
        <v>639</v>
      </c>
      <c r="BE112" s="14">
        <f>'Por município'!X112</f>
        <v>2381</v>
      </c>
      <c r="BF112" s="43">
        <f>'Por município'!Y112</f>
        <v>4.6821917808219178</v>
      </c>
      <c r="BG112" s="173">
        <f>'Por município'!Z112</f>
        <v>0.19068340306834036</v>
      </c>
      <c r="BH112" s="168">
        <f>'Por município'!AA112</f>
        <v>1.1441004184100421</v>
      </c>
      <c r="BI112" s="19"/>
      <c r="BJ112" s="33" t="s">
        <v>195</v>
      </c>
      <c r="BK112" s="44">
        <f>'Por município'!AD112</f>
        <v>0</v>
      </c>
      <c r="BL112" s="173">
        <f>'Por município'!AE112</f>
        <v>0</v>
      </c>
      <c r="BM112" s="168">
        <f>'Por município'!AF112</f>
        <v>0</v>
      </c>
      <c r="BN112" s="19"/>
      <c r="BO112" s="33" t="s">
        <v>195</v>
      </c>
      <c r="BP112" s="44">
        <f>'Por município'!AI112</f>
        <v>2</v>
      </c>
      <c r="BQ112" s="173">
        <f>'Por município'!AJ112</f>
        <v>0.19716407832545579</v>
      </c>
      <c r="BR112" s="168">
        <f>'Por município'!AK112</f>
        <v>3.9432815665091159</v>
      </c>
      <c r="BS112" s="19"/>
      <c r="BT112" s="33" t="s">
        <v>195</v>
      </c>
      <c r="BU112" s="44">
        <f>'Por município'!AN112</f>
        <v>24</v>
      </c>
      <c r="BV112" s="173">
        <f>'Por município'!AO112</f>
        <v>0.42044636429085669</v>
      </c>
      <c r="BW112" s="168">
        <f>'Por município'!AP112</f>
        <v>9.6702663786897034</v>
      </c>
      <c r="BX112" s="19"/>
      <c r="BY112" s="33" t="s">
        <v>195</v>
      </c>
      <c r="BZ112" s="44">
        <f>'Por município'!AS112</f>
        <v>53</v>
      </c>
      <c r="CA112" s="173">
        <f>'Por município'!AT112</f>
        <v>0.21082745279677412</v>
      </c>
      <c r="CB112" s="168">
        <f>'Por município'!AU112</f>
        <v>5.2706863199193528</v>
      </c>
      <c r="CC112" s="19"/>
      <c r="CD112" s="33" t="s">
        <v>195</v>
      </c>
      <c r="CE112" s="44">
        <f>'Por município'!AX112</f>
        <v>8</v>
      </c>
      <c r="CF112" s="173">
        <f>'Por município'!AY112</f>
        <v>0.15415071928203775</v>
      </c>
      <c r="CG112" s="168">
        <f>'Por município'!AZ112</f>
        <v>2.6205622277946419</v>
      </c>
      <c r="CH112" s="19"/>
      <c r="CI112" s="33" t="s">
        <v>195</v>
      </c>
      <c r="CJ112" s="44">
        <f>'Por município'!BC112</f>
        <v>11</v>
      </c>
      <c r="CK112" s="173">
        <f>'Por município'!BD112</f>
        <v>0.88582460011031439</v>
      </c>
      <c r="CL112" s="168">
        <f>'Por município'!BE112</f>
        <v>28.34638720353006</v>
      </c>
      <c r="CM112" s="214"/>
      <c r="CN112" s="215"/>
    </row>
    <row r="113" spans="1:92" x14ac:dyDescent="0.25">
      <c r="A113" s="99">
        <v>111</v>
      </c>
      <c r="B113" s="19"/>
      <c r="C113" s="16"/>
      <c r="D113" s="20"/>
      <c r="E113" s="20"/>
      <c r="F113" s="20"/>
      <c r="G113" s="20"/>
      <c r="H113" s="20"/>
      <c r="I113" s="20"/>
      <c r="J113" s="164"/>
      <c r="K113" s="164"/>
      <c r="L113" s="50"/>
      <c r="M113" s="158"/>
      <c r="N113" s="158"/>
      <c r="O113" s="19"/>
      <c r="P113" s="20"/>
      <c r="Q113" s="20"/>
      <c r="R113" s="20"/>
      <c r="S113" s="20"/>
      <c r="T113" s="50"/>
      <c r="U113" s="158"/>
      <c r="V113" s="158"/>
      <c r="W113" s="19"/>
      <c r="X113" s="51"/>
      <c r="Y113" s="158"/>
      <c r="Z113" s="158"/>
      <c r="AA113" s="19"/>
      <c r="AB113" s="51"/>
      <c r="AC113" s="158"/>
      <c r="AD113" s="158"/>
      <c r="AE113" s="19"/>
      <c r="AF113" s="51"/>
      <c r="AG113" s="158"/>
      <c r="AH113" s="158"/>
      <c r="AI113" s="19"/>
      <c r="AJ113" s="33" t="s">
        <v>196</v>
      </c>
      <c r="AK113" s="41">
        <f>'Por município'!D113</f>
        <v>2045</v>
      </c>
      <c r="AL113" s="173">
        <f>'Por município'!E113</f>
        <v>0.11548894911902785</v>
      </c>
      <c r="AM113" s="169">
        <f>'Por município'!F113</f>
        <v>0.57744474559513925</v>
      </c>
      <c r="AN113" s="19"/>
      <c r="AO113" s="33" t="s">
        <v>196</v>
      </c>
      <c r="AP113" s="42">
        <f>'Por município'!I113</f>
        <v>4.6903349395353544</v>
      </c>
      <c r="AQ113" s="173">
        <f>'Por município'!J113</f>
        <v>-0.57325660989677718</v>
      </c>
      <c r="AR113" s="168">
        <f>'Por município'!K113</f>
        <v>-11.03518974051296</v>
      </c>
      <c r="AS113" s="19"/>
      <c r="AT113" s="33" t="s">
        <v>196</v>
      </c>
      <c r="AU113" s="14">
        <f>'Por município'!N113</f>
        <v>81</v>
      </c>
      <c r="AV113" s="14">
        <f>'Por município'!O113</f>
        <v>133</v>
      </c>
      <c r="AW113" s="14">
        <f>'Por município'!P113</f>
        <v>71</v>
      </c>
      <c r="AX113" s="43">
        <f>'Por município'!Q113</f>
        <v>0.26027397260273971</v>
      </c>
      <c r="AY113" s="173">
        <f>'Por município'!R113</f>
        <v>3.2092490542317602E-2</v>
      </c>
      <c r="AZ113" s="168">
        <f>'Por município'!S113</f>
        <v>0.25673992433854081</v>
      </c>
      <c r="BA113" s="19"/>
      <c r="BB113" s="33" t="s">
        <v>196</v>
      </c>
      <c r="BC113" s="14">
        <f>'Por município'!V113</f>
        <v>1238</v>
      </c>
      <c r="BD113" s="14">
        <f>'Por município'!W113</f>
        <v>111</v>
      </c>
      <c r="BE113" s="14">
        <f>'Por município'!X113</f>
        <v>750</v>
      </c>
      <c r="BF113" s="43">
        <f>'Por município'!Y113</f>
        <v>1.9168949771689501</v>
      </c>
      <c r="BG113" s="173">
        <f>'Por município'!Z113</f>
        <v>7.8066015806601621E-2</v>
      </c>
      <c r="BH113" s="168">
        <f>'Por município'!AA113</f>
        <v>0.46839609483960976</v>
      </c>
      <c r="BI113" s="19"/>
      <c r="BJ113" s="33" t="s">
        <v>196</v>
      </c>
      <c r="BK113" s="44">
        <f>'Por município'!AD113</f>
        <v>0</v>
      </c>
      <c r="BL113" s="173">
        <f>'Por município'!AE113</f>
        <v>0</v>
      </c>
      <c r="BM113" s="168">
        <f>'Por município'!AF113</f>
        <v>0</v>
      </c>
      <c r="BN113" s="19"/>
      <c r="BO113" s="33" t="s">
        <v>196</v>
      </c>
      <c r="BP113" s="44">
        <f>'Por município'!AI113</f>
        <v>1</v>
      </c>
      <c r="BQ113" s="173">
        <f>'Por município'!AJ113</f>
        <v>9.8582039162727897E-2</v>
      </c>
      <c r="BR113" s="168">
        <f>'Por município'!AK113</f>
        <v>1.9716407832545579</v>
      </c>
      <c r="BS113" s="19"/>
      <c r="BT113" s="33" t="s">
        <v>196</v>
      </c>
      <c r="BU113" s="44">
        <f>'Por município'!AN113</f>
        <v>9</v>
      </c>
      <c r="BV113" s="173">
        <f>'Por município'!AO113</f>
        <v>0.15766738660907129</v>
      </c>
      <c r="BW113" s="168">
        <f>'Por município'!AP113</f>
        <v>3.6263498920086397</v>
      </c>
      <c r="BX113" s="19"/>
      <c r="BY113" s="33" t="s">
        <v>196</v>
      </c>
      <c r="BZ113" s="44">
        <f>'Por município'!AS113</f>
        <v>30</v>
      </c>
      <c r="CA113" s="173">
        <f>'Por município'!AT113</f>
        <v>0.11933629403590987</v>
      </c>
      <c r="CB113" s="168">
        <f>'Por município'!AU113</f>
        <v>2.9834073508977466</v>
      </c>
      <c r="CC113" s="19"/>
      <c r="CD113" s="33" t="s">
        <v>196</v>
      </c>
      <c r="CE113" s="44">
        <f>'Por município'!AX113</f>
        <v>5</v>
      </c>
      <c r="CF113" s="173">
        <f>'Por município'!AY113</f>
        <v>9.6344199551273588E-2</v>
      </c>
      <c r="CG113" s="168">
        <f>'Por município'!AZ113</f>
        <v>1.6378513923716509</v>
      </c>
      <c r="CH113" s="19"/>
      <c r="CI113" s="33" t="s">
        <v>196</v>
      </c>
      <c r="CJ113" s="44">
        <f>'Por município'!BC113</f>
        <v>11</v>
      </c>
      <c r="CK113" s="173">
        <f>'Por município'!BD113</f>
        <v>0.88582460011031439</v>
      </c>
      <c r="CL113" s="168">
        <f>'Por município'!BE113</f>
        <v>28.34638720353006</v>
      </c>
      <c r="CM113" s="214"/>
      <c r="CN113" s="215"/>
    </row>
    <row r="114" spans="1:92" x14ac:dyDescent="0.25">
      <c r="A114" s="99">
        <v>112</v>
      </c>
      <c r="B114" s="19"/>
      <c r="C114" s="16"/>
      <c r="D114" s="20"/>
      <c r="E114" s="20"/>
      <c r="F114" s="20"/>
      <c r="G114" s="20"/>
      <c r="H114" s="20"/>
      <c r="I114" s="20"/>
      <c r="J114" s="164"/>
      <c r="K114" s="164"/>
      <c r="L114" s="50"/>
      <c r="M114" s="158"/>
      <c r="N114" s="158"/>
      <c r="O114" s="19"/>
      <c r="P114" s="20"/>
      <c r="Q114" s="20"/>
      <c r="R114" s="20"/>
      <c r="S114" s="20"/>
      <c r="T114" s="50"/>
      <c r="U114" s="158"/>
      <c r="V114" s="158"/>
      <c r="W114" s="19"/>
      <c r="X114" s="51"/>
      <c r="Y114" s="158"/>
      <c r="Z114" s="158"/>
      <c r="AA114" s="19"/>
      <c r="AB114" s="51"/>
      <c r="AC114" s="158"/>
      <c r="AD114" s="158"/>
      <c r="AE114" s="19"/>
      <c r="AF114" s="51"/>
      <c r="AG114" s="158"/>
      <c r="AH114" s="158"/>
      <c r="AI114" s="19"/>
      <c r="AJ114" s="33" t="s">
        <v>197</v>
      </c>
      <c r="AK114" s="41">
        <f>'Por município'!D114</f>
        <v>8165</v>
      </c>
      <c r="AL114" s="173">
        <f>'Por município'!E114</f>
        <v>0.46110868926985937</v>
      </c>
      <c r="AM114" s="169">
        <f>'Por município'!F114</f>
        <v>2.3055434463492968</v>
      </c>
      <c r="AN114" s="19"/>
      <c r="AO114" s="33" t="s">
        <v>197</v>
      </c>
      <c r="AP114" s="42">
        <f>'Por município'!I114</f>
        <v>6.3787199599230267</v>
      </c>
      <c r="AQ114" s="173">
        <f>'Por município'!J114</f>
        <v>-0.77961242146784182</v>
      </c>
      <c r="AR114" s="168">
        <f>'Por município'!K114</f>
        <v>-15.007539113255955</v>
      </c>
      <c r="AS114" s="19"/>
      <c r="AT114" s="33" t="s">
        <v>197</v>
      </c>
      <c r="AU114" s="14">
        <f>'Por município'!N114</f>
        <v>325</v>
      </c>
      <c r="AV114" s="14">
        <f>'Por município'!O114</f>
        <v>380</v>
      </c>
      <c r="AW114" s="14">
        <f>'Por município'!P114</f>
        <v>184</v>
      </c>
      <c r="AX114" s="43">
        <f>'Por município'!Q114</f>
        <v>0.81187214611872138</v>
      </c>
      <c r="AY114" s="173">
        <f>'Por município'!R114</f>
        <v>0.10010604944603629</v>
      </c>
      <c r="AZ114" s="168">
        <f>'Por município'!S114</f>
        <v>0.80084839556829035</v>
      </c>
      <c r="BA114" s="19"/>
      <c r="BB114" s="33" t="s">
        <v>197</v>
      </c>
      <c r="BC114" s="14">
        <f>'Por município'!V114</f>
        <v>6404</v>
      </c>
      <c r="BD114" s="14">
        <f>'Por município'!W114</f>
        <v>645</v>
      </c>
      <c r="BE114" s="14">
        <f>'Por município'!X114</f>
        <v>9315</v>
      </c>
      <c r="BF114" s="43">
        <f>'Por município'!Y114</f>
        <v>14.944292237442923</v>
      </c>
      <c r="BG114" s="173">
        <f>'Por município'!Z114</f>
        <v>0.60860994886099518</v>
      </c>
      <c r="BH114" s="168">
        <f>'Por município'!AA114</f>
        <v>3.6516596931659713</v>
      </c>
      <c r="BI114" s="19"/>
      <c r="BJ114" s="33" t="s">
        <v>197</v>
      </c>
      <c r="BK114" s="44">
        <f>'Por município'!AD114</f>
        <v>3</v>
      </c>
      <c r="BL114" s="173">
        <f>'Por município'!AE114</f>
        <v>2.8815789473684208</v>
      </c>
      <c r="BM114" s="168">
        <f>'Por município'!AF114</f>
        <v>83.565789473684205</v>
      </c>
      <c r="BN114" s="19"/>
      <c r="BO114" s="33" t="s">
        <v>197</v>
      </c>
      <c r="BP114" s="44">
        <f>'Por município'!AI114</f>
        <v>3</v>
      </c>
      <c r="BQ114" s="173">
        <f>'Por município'!AJ114</f>
        <v>0.29574611748818369</v>
      </c>
      <c r="BR114" s="168">
        <f>'Por município'!AK114</f>
        <v>5.9149223497636738</v>
      </c>
      <c r="BS114" s="19"/>
      <c r="BT114" s="33" t="s">
        <v>197</v>
      </c>
      <c r="BU114" s="44">
        <f>'Por município'!AN114</f>
        <v>41</v>
      </c>
      <c r="BV114" s="173">
        <f>'Por município'!AO114</f>
        <v>0.7182625389968802</v>
      </c>
      <c r="BW114" s="168">
        <f>'Por município'!AP114</f>
        <v>16.520038396928243</v>
      </c>
      <c r="BX114" s="19"/>
      <c r="BY114" s="33" t="s">
        <v>197</v>
      </c>
      <c r="BZ114" s="44">
        <f>'Por município'!AS114</f>
        <v>106</v>
      </c>
      <c r="CA114" s="173">
        <f>'Por município'!AT114</f>
        <v>0.42165490559354823</v>
      </c>
      <c r="CB114" s="168">
        <f>'Por município'!AU114</f>
        <v>10.541372639838706</v>
      </c>
      <c r="CC114" s="19"/>
      <c r="CD114" s="33" t="s">
        <v>197</v>
      </c>
      <c r="CE114" s="44">
        <f>'Por município'!AX114</f>
        <v>18</v>
      </c>
      <c r="CF114" s="173">
        <f>'Por município'!AY114</f>
        <v>0.34683911838458492</v>
      </c>
      <c r="CG114" s="168">
        <f>'Por município'!AZ114</f>
        <v>5.8962650125379437</v>
      </c>
      <c r="CH114" s="19"/>
      <c r="CI114" s="33" t="s">
        <v>197</v>
      </c>
      <c r="CJ114" s="44">
        <f>'Por município'!BC114</f>
        <v>11</v>
      </c>
      <c r="CK114" s="173">
        <f>'Por município'!BD114</f>
        <v>0.88582460011031439</v>
      </c>
      <c r="CL114" s="168">
        <f>'Por município'!BE114</f>
        <v>28.34638720353006</v>
      </c>
      <c r="CM114" s="214"/>
      <c r="CN114" s="215"/>
    </row>
    <row r="115" spans="1:92" x14ac:dyDescent="0.25">
      <c r="A115" s="99">
        <v>113</v>
      </c>
      <c r="B115" s="19"/>
      <c r="C115" s="16"/>
      <c r="D115" s="20"/>
      <c r="E115" s="20"/>
      <c r="F115" s="20"/>
      <c r="G115" s="20"/>
      <c r="H115" s="20"/>
      <c r="I115" s="20"/>
      <c r="J115" s="164"/>
      <c r="K115" s="164"/>
      <c r="L115" s="50"/>
      <c r="M115" s="158"/>
      <c r="N115" s="158"/>
      <c r="O115" s="19"/>
      <c r="P115" s="20"/>
      <c r="Q115" s="20"/>
      <c r="R115" s="20"/>
      <c r="S115" s="20"/>
      <c r="T115" s="50"/>
      <c r="U115" s="158"/>
      <c r="V115" s="158"/>
      <c r="W115" s="19"/>
      <c r="X115" s="51"/>
      <c r="Y115" s="158"/>
      <c r="Z115" s="158"/>
      <c r="AA115" s="19"/>
      <c r="AB115" s="51"/>
      <c r="AC115" s="158"/>
      <c r="AD115" s="158"/>
      <c r="AE115" s="19"/>
      <c r="AF115" s="51"/>
      <c r="AG115" s="158"/>
      <c r="AH115" s="158"/>
      <c r="AI115" s="19"/>
      <c r="AJ115" s="33" t="s">
        <v>198</v>
      </c>
      <c r="AK115" s="41">
        <f>'Por município'!D115</f>
        <v>2012</v>
      </c>
      <c r="AL115" s="173">
        <f>'Por município'!E115</f>
        <v>0.11362531326527336</v>
      </c>
      <c r="AM115" s="169">
        <f>'Por município'!F115</f>
        <v>0.56812656632636682</v>
      </c>
      <c r="AN115" s="19"/>
      <c r="AO115" s="33" t="s">
        <v>198</v>
      </c>
      <c r="AP115" s="42">
        <f>'Por município'!I115</f>
        <v>2.0598087974786679</v>
      </c>
      <c r="AQ115" s="173">
        <f>'Por município'!J115</f>
        <v>-0.25175153235328512</v>
      </c>
      <c r="AR115" s="168">
        <f>'Por município'!K115</f>
        <v>-4.846216997800739</v>
      </c>
      <c r="AS115" s="19"/>
      <c r="AT115" s="33" t="s">
        <v>198</v>
      </c>
      <c r="AU115" s="14">
        <f>'Por município'!N115</f>
        <v>68</v>
      </c>
      <c r="AV115" s="14">
        <f>'Por município'!O115</f>
        <v>115</v>
      </c>
      <c r="AW115" s="14">
        <f>'Por município'!P115</f>
        <v>60</v>
      </c>
      <c r="AX115" s="43">
        <f>'Por município'!Q115</f>
        <v>0.22191780821917809</v>
      </c>
      <c r="AY115" s="173">
        <f>'Por município'!R115</f>
        <v>2.7363070883449747E-2</v>
      </c>
      <c r="AZ115" s="168">
        <f>'Por município'!S115</f>
        <v>0.21890456706759798</v>
      </c>
      <c r="BA115" s="19"/>
      <c r="BB115" s="33" t="s">
        <v>198</v>
      </c>
      <c r="BC115" s="14">
        <f>'Por município'!V115</f>
        <v>1450</v>
      </c>
      <c r="BD115" s="14">
        <f>'Por município'!W115</f>
        <v>114</v>
      </c>
      <c r="BE115" s="14">
        <f>'Por município'!X115</f>
        <v>1635</v>
      </c>
      <c r="BF115" s="43">
        <f>'Por município'!Y115</f>
        <v>2.9214611872146121</v>
      </c>
      <c r="BG115" s="173">
        <f>'Por município'!Z115</f>
        <v>0.11897721989772204</v>
      </c>
      <c r="BH115" s="168">
        <f>'Por município'!AA115</f>
        <v>0.7138633193863323</v>
      </c>
      <c r="BI115" s="19"/>
      <c r="BJ115" s="33" t="s">
        <v>198</v>
      </c>
      <c r="BK115" s="44">
        <f>'Por município'!AD115</f>
        <v>3</v>
      </c>
      <c r="BL115" s="173">
        <f>'Por município'!AE115</f>
        <v>2.8815789473684208</v>
      </c>
      <c r="BM115" s="168">
        <f>'Por município'!AF115</f>
        <v>83.565789473684205</v>
      </c>
      <c r="BN115" s="19"/>
      <c r="BO115" s="33" t="s">
        <v>198</v>
      </c>
      <c r="BP115" s="44">
        <f>'Por município'!AI115</f>
        <v>1</v>
      </c>
      <c r="BQ115" s="173">
        <f>'Por município'!AJ115</f>
        <v>9.8582039162727897E-2</v>
      </c>
      <c r="BR115" s="168">
        <f>'Por município'!AK115</f>
        <v>1.9716407832545579</v>
      </c>
      <c r="BS115" s="19"/>
      <c r="BT115" s="33" t="s">
        <v>198</v>
      </c>
      <c r="BU115" s="44">
        <f>'Por município'!AN115</f>
        <v>11</v>
      </c>
      <c r="BV115" s="173">
        <f>'Por município'!AO115</f>
        <v>0.19270458363330933</v>
      </c>
      <c r="BW115" s="168">
        <f>'Por município'!AP115</f>
        <v>4.4322054235661144</v>
      </c>
      <c r="BX115" s="19"/>
      <c r="BY115" s="33" t="s">
        <v>198</v>
      </c>
      <c r="BZ115" s="44">
        <f>'Por município'!AS115</f>
        <v>31</v>
      </c>
      <c r="CA115" s="173">
        <f>'Por município'!AT115</f>
        <v>0.12331417050377354</v>
      </c>
      <c r="CB115" s="168">
        <f>'Por município'!AU115</f>
        <v>3.0828542625943385</v>
      </c>
      <c r="CC115" s="19"/>
      <c r="CD115" s="33" t="s">
        <v>198</v>
      </c>
      <c r="CE115" s="44">
        <f>'Por município'!AX115</f>
        <v>5</v>
      </c>
      <c r="CF115" s="173">
        <f>'Por município'!AY115</f>
        <v>9.6344199551273588E-2</v>
      </c>
      <c r="CG115" s="168">
        <f>'Por município'!AZ115</f>
        <v>1.6378513923716509</v>
      </c>
      <c r="CH115" s="19"/>
      <c r="CI115" s="33" t="s">
        <v>198</v>
      </c>
      <c r="CJ115" s="44">
        <f>'Por município'!BC115</f>
        <v>11</v>
      </c>
      <c r="CK115" s="173">
        <f>'Por município'!BD115</f>
        <v>0.88582460011031439</v>
      </c>
      <c r="CL115" s="168">
        <f>'Por município'!BE115</f>
        <v>28.34638720353006</v>
      </c>
      <c r="CM115" s="214"/>
      <c r="CN115" s="215"/>
    </row>
    <row r="116" spans="1:92" x14ac:dyDescent="0.25">
      <c r="A116" s="99">
        <v>114</v>
      </c>
      <c r="B116" s="19" t="s">
        <v>55</v>
      </c>
      <c r="C116" s="16">
        <f>'Por Zona'!C44</f>
        <v>60</v>
      </c>
      <c r="D116" s="52">
        <f>'Por Zona'!D44</f>
        <v>26</v>
      </c>
      <c r="E116" s="52">
        <f>'Por Zona'!E44</f>
        <v>26</v>
      </c>
      <c r="F116" s="52">
        <f>'Por Zona'!F44</f>
        <v>105</v>
      </c>
      <c r="G116" s="52">
        <f>'Por Zona'!G44</f>
        <v>105</v>
      </c>
      <c r="H116" s="52">
        <f>'Por Zona'!H44</f>
        <v>433</v>
      </c>
      <c r="I116" s="52">
        <f>'Por Zona'!I44</f>
        <v>199</v>
      </c>
      <c r="J116" s="163">
        <f>'Por Zona'!J44</f>
        <v>564</v>
      </c>
      <c r="K116" s="163">
        <f>'Por Zona'!K44</f>
        <v>330</v>
      </c>
      <c r="L116" s="53">
        <f>'Por Zona'!L44</f>
        <v>294</v>
      </c>
      <c r="M116" s="158">
        <f>'Por Zona'!M44</f>
        <v>0.71430475936541793</v>
      </c>
      <c r="N116" s="158">
        <f>'Por Zona'!N44</f>
        <v>10.000266631115851</v>
      </c>
      <c r="O116" s="19" t="s">
        <v>55</v>
      </c>
      <c r="P116" s="52">
        <f>'Por Zona'!P44</f>
        <v>1</v>
      </c>
      <c r="Q116" s="52">
        <f>'Por Zona'!Q44</f>
        <v>2</v>
      </c>
      <c r="R116" s="52">
        <f>'Por Zona'!R44</f>
        <v>1</v>
      </c>
      <c r="S116" s="52">
        <f>'Por Zona'!S44</f>
        <v>0</v>
      </c>
      <c r="T116" s="53">
        <f>'Por Zona'!T44</f>
        <v>4</v>
      </c>
      <c r="U116" s="158">
        <f>'Por Zona'!U44</f>
        <v>0.562962962962963</v>
      </c>
      <c r="V116" s="158">
        <f>'Por Zona'!V44</f>
        <v>6.1925925925925931</v>
      </c>
      <c r="W116" s="19" t="s">
        <v>55</v>
      </c>
      <c r="X116" s="54">
        <f>'Por Zona'!X44</f>
        <v>2</v>
      </c>
      <c r="Y116" s="158">
        <f>'Por Zona'!Y44</f>
        <v>0.78082191780821919</v>
      </c>
      <c r="Z116" s="158">
        <f>'Por Zona'!Z44</f>
        <v>60.12328767123288</v>
      </c>
      <c r="AA116" s="19" t="s">
        <v>55</v>
      </c>
      <c r="AB116" s="54">
        <f>'Por Zona'!AB44</f>
        <v>6</v>
      </c>
      <c r="AC116" s="158">
        <f>'Por Zona'!AC44</f>
        <v>0.23749999999999999</v>
      </c>
      <c r="AD116" s="158">
        <f>'Por Zona'!AD44</f>
        <v>6.1749999999999998</v>
      </c>
      <c r="AE116" s="19" t="s">
        <v>55</v>
      </c>
      <c r="AF116" s="54">
        <f>'Por Zona'!AF44</f>
        <v>33</v>
      </c>
      <c r="AG116" s="158">
        <f>'Por Zona'!AG44</f>
        <v>0.95096056622851366</v>
      </c>
      <c r="AH116" s="158">
        <f>'Por Zona'!AH44</f>
        <v>22.823053589484328</v>
      </c>
      <c r="AI116" s="19" t="s">
        <v>55</v>
      </c>
      <c r="AJ116" s="33" t="s">
        <v>199</v>
      </c>
      <c r="AK116" s="41">
        <f>'Por município'!D116</f>
        <v>5248</v>
      </c>
      <c r="AL116" s="173">
        <f>'Por município'!E116</f>
        <v>0.29637457456071303</v>
      </c>
      <c r="AM116" s="169">
        <f>'Por município'!F116</f>
        <v>1.4818728728035651</v>
      </c>
      <c r="AN116" s="19" t="s">
        <v>55</v>
      </c>
      <c r="AO116" s="33" t="s">
        <v>199</v>
      </c>
      <c r="AP116" s="42">
        <f>'Por município'!I116</f>
        <v>1.040806688485822</v>
      </c>
      <c r="AQ116" s="173">
        <f>'Por município'!J116</f>
        <v>-0.12720825303328553</v>
      </c>
      <c r="AR116" s="168">
        <f>'Por município'!K116</f>
        <v>-2.4487588708907464</v>
      </c>
      <c r="AS116" s="19" t="s">
        <v>55</v>
      </c>
      <c r="AT116" s="33" t="s">
        <v>199</v>
      </c>
      <c r="AU116" s="14">
        <f>'Por município'!N116</f>
        <v>365</v>
      </c>
      <c r="AV116" s="14">
        <f>'Por município'!O116</f>
        <v>375</v>
      </c>
      <c r="AW116" s="14">
        <f>'Por município'!P116</f>
        <v>534</v>
      </c>
      <c r="AX116" s="43">
        <f>'Por município'!Q116</f>
        <v>1.1634703196347032</v>
      </c>
      <c r="AY116" s="173">
        <f>'Por município'!R116</f>
        <v>0.14345906298565833</v>
      </c>
      <c r="AZ116" s="168">
        <f>'Por município'!S116</f>
        <v>1.1476725038852666</v>
      </c>
      <c r="BA116" s="19" t="s">
        <v>55</v>
      </c>
      <c r="BB116" s="33" t="s">
        <v>199</v>
      </c>
      <c r="BC116" s="14">
        <f>'Por município'!V116</f>
        <v>4068</v>
      </c>
      <c r="BD116" s="14">
        <f>'Por município'!W116</f>
        <v>534</v>
      </c>
      <c r="BE116" s="14">
        <f>'Por município'!X116</f>
        <v>2367</v>
      </c>
      <c r="BF116" s="43">
        <f>'Por município'!Y116</f>
        <v>6.3643835616438365</v>
      </c>
      <c r="BG116" s="173">
        <f>'Por município'!Z116</f>
        <v>0.25919107391910756</v>
      </c>
      <c r="BH116" s="168">
        <f>'Por município'!AA116</f>
        <v>1.5551464435146454</v>
      </c>
      <c r="BI116" s="19" t="s">
        <v>55</v>
      </c>
      <c r="BJ116" s="33" t="s">
        <v>199</v>
      </c>
      <c r="BK116" s="44">
        <f>'Por município'!AD116</f>
        <v>0</v>
      </c>
      <c r="BL116" s="173">
        <f>'Por município'!AE116</f>
        <v>0</v>
      </c>
      <c r="BM116" s="168">
        <f>'Por município'!AF116</f>
        <v>0</v>
      </c>
      <c r="BN116" s="19" t="s">
        <v>55</v>
      </c>
      <c r="BO116" s="33" t="s">
        <v>199</v>
      </c>
      <c r="BP116" s="44">
        <f>'Por município'!AI116</f>
        <v>2</v>
      </c>
      <c r="BQ116" s="173">
        <f>'Por município'!AJ116</f>
        <v>0.19716407832545579</v>
      </c>
      <c r="BR116" s="168">
        <f>'Por município'!AK116</f>
        <v>3.9432815665091159</v>
      </c>
      <c r="BS116" s="19" t="s">
        <v>55</v>
      </c>
      <c r="BT116" s="33" t="s">
        <v>199</v>
      </c>
      <c r="BU116" s="44">
        <f>'Por município'!AN116</f>
        <v>14</v>
      </c>
      <c r="BV116" s="173">
        <f>'Por município'!AO116</f>
        <v>0.24526037916966645</v>
      </c>
      <c r="BW116" s="168">
        <f>'Por município'!AP116</f>
        <v>5.6409887209023282</v>
      </c>
      <c r="BX116" s="19" t="s">
        <v>55</v>
      </c>
      <c r="BY116" s="33" t="s">
        <v>199</v>
      </c>
      <c r="BZ116" s="44">
        <f>'Por município'!AS116</f>
        <v>83</v>
      </c>
      <c r="CA116" s="173">
        <f>'Por município'!AT116</f>
        <v>0.33016374683268401</v>
      </c>
      <c r="CB116" s="168">
        <f>'Por município'!AU116</f>
        <v>8.2540936708171007</v>
      </c>
      <c r="CC116" s="19" t="s">
        <v>55</v>
      </c>
      <c r="CD116" s="33" t="s">
        <v>199</v>
      </c>
      <c r="CE116" s="44">
        <f>'Por município'!AX116</f>
        <v>16</v>
      </c>
      <c r="CF116" s="173">
        <f>'Por município'!AY116</f>
        <v>0.30830143856407549</v>
      </c>
      <c r="CG116" s="168">
        <f>'Por município'!AZ116</f>
        <v>5.2411244555892837</v>
      </c>
      <c r="CH116" s="19" t="s">
        <v>55</v>
      </c>
      <c r="CI116" s="33" t="s">
        <v>199</v>
      </c>
      <c r="CJ116" s="44">
        <f>'Por município'!BC116</f>
        <v>11</v>
      </c>
      <c r="CK116" s="173">
        <f>'Por município'!BD116</f>
        <v>0.88582460011031439</v>
      </c>
      <c r="CL116" s="168">
        <f>'Por município'!BE116</f>
        <v>28.34638720353006</v>
      </c>
      <c r="CM116" s="212">
        <f>M116+U116+Y116+AC116+AG116+AL116+AQ116+AY116+BG116+BL116+BQ116+BV116+CA116+CF116+CK116+AL117+AQ117+AY117+BG117+BL117+BQ117+BV117+CA117+CF117+CK117</f>
        <v>14.115923397419161</v>
      </c>
      <c r="CN116" s="213">
        <f>N116+V116+Z116+AD116+AH116+AM116+AR116+AZ116+BH116+BM116+BR116+BW116+CB116+CG116+CL116+AM117+AR117+AZ117+BH117+BM117+BR117+BW117+CB117+CG117+CL117</f>
        <v>281.10193731990347</v>
      </c>
    </row>
    <row r="117" spans="1:92" x14ac:dyDescent="0.25">
      <c r="A117" s="99">
        <v>115</v>
      </c>
      <c r="B117" s="19"/>
      <c r="C117" s="16"/>
      <c r="D117" s="20"/>
      <c r="E117" s="20"/>
      <c r="F117" s="20"/>
      <c r="G117" s="20"/>
      <c r="H117" s="20"/>
      <c r="I117" s="20"/>
      <c r="J117" s="164"/>
      <c r="K117" s="164"/>
      <c r="L117" s="50"/>
      <c r="M117" s="158"/>
      <c r="N117" s="158"/>
      <c r="O117" s="19"/>
      <c r="P117" s="20"/>
      <c r="Q117" s="20"/>
      <c r="R117" s="20"/>
      <c r="S117" s="20"/>
      <c r="T117" s="50"/>
      <c r="U117" s="158"/>
      <c r="V117" s="158"/>
      <c r="W117" s="19"/>
      <c r="X117" s="51"/>
      <c r="Y117" s="158"/>
      <c r="Z117" s="158"/>
      <c r="AA117" s="19"/>
      <c r="AB117" s="51"/>
      <c r="AC117" s="158"/>
      <c r="AD117" s="158"/>
      <c r="AE117" s="19"/>
      <c r="AF117" s="51"/>
      <c r="AG117" s="158"/>
      <c r="AH117" s="158"/>
      <c r="AI117" s="19"/>
      <c r="AJ117" s="33" t="s">
        <v>200</v>
      </c>
      <c r="AK117" s="41">
        <f>'Por município'!D117</f>
        <v>18826</v>
      </c>
      <c r="AL117" s="173">
        <f>'Por município'!E117</f>
        <v>1.0631760176600578</v>
      </c>
      <c r="AM117" s="169">
        <f>'Por município'!F117</f>
        <v>5.3158800883002888</v>
      </c>
      <c r="AN117" s="19"/>
      <c r="AO117" s="33" t="s">
        <v>200</v>
      </c>
      <c r="AP117" s="42">
        <f>'Por município'!I117</f>
        <v>1.9600832800372041</v>
      </c>
      <c r="AQ117" s="173">
        <f>'Por município'!J117</f>
        <v>-0.2395629972517048</v>
      </c>
      <c r="AR117" s="168">
        <f>'Por município'!K117</f>
        <v>-4.6115876970953176</v>
      </c>
      <c r="AS117" s="19"/>
      <c r="AT117" s="33" t="s">
        <v>200</v>
      </c>
      <c r="AU117" s="14">
        <f>'Por município'!N117</f>
        <v>1920</v>
      </c>
      <c r="AV117" s="14">
        <f>'Por município'!O117</f>
        <v>15529</v>
      </c>
      <c r="AW117" s="14">
        <f>'Por município'!P117</f>
        <v>530</v>
      </c>
      <c r="AX117" s="43">
        <f>'Por município'!Q117</f>
        <v>16.419178082191781</v>
      </c>
      <c r="AY117" s="173">
        <f>'Por município'!R117</f>
        <v>2.0245294296853622</v>
      </c>
      <c r="AZ117" s="168">
        <f>'Por município'!S117</f>
        <v>16.196235437482898</v>
      </c>
      <c r="BA117" s="19"/>
      <c r="BB117" s="33" t="s">
        <v>200</v>
      </c>
      <c r="BC117" s="14">
        <f>'Por município'!V117</f>
        <v>17685</v>
      </c>
      <c r="BD117" s="14">
        <f>'Por município'!W117</f>
        <v>8146</v>
      </c>
      <c r="BE117" s="14">
        <f>'Por município'!X117</f>
        <v>10615</v>
      </c>
      <c r="BF117" s="43">
        <f>'Por município'!Y117</f>
        <v>33.284018264840178</v>
      </c>
      <c r="BG117" s="173">
        <f>'Por município'!Z117</f>
        <v>1.3554997675499769</v>
      </c>
      <c r="BH117" s="168">
        <f>'Por município'!AA117</f>
        <v>8.1329986052998606</v>
      </c>
      <c r="BI117" s="19"/>
      <c r="BJ117" s="33" t="s">
        <v>200</v>
      </c>
      <c r="BK117" s="44">
        <f>'Por município'!AD117</f>
        <v>0</v>
      </c>
      <c r="BL117" s="173">
        <f>'Por município'!AE117</f>
        <v>0</v>
      </c>
      <c r="BM117" s="168">
        <f>'Por município'!AF117</f>
        <v>0</v>
      </c>
      <c r="BN117" s="19"/>
      <c r="BO117" s="33" t="s">
        <v>200</v>
      </c>
      <c r="BP117" s="44">
        <f>'Por município'!AI117</f>
        <v>4</v>
      </c>
      <c r="BQ117" s="173">
        <f>'Por município'!AJ117</f>
        <v>0.39432815665091159</v>
      </c>
      <c r="BR117" s="168">
        <f>'Por município'!AK117</f>
        <v>7.8865631330182318</v>
      </c>
      <c r="BS117" s="19"/>
      <c r="BT117" s="33" t="s">
        <v>200</v>
      </c>
      <c r="BU117" s="44">
        <f>'Por município'!AN117</f>
        <v>47</v>
      </c>
      <c r="BV117" s="173">
        <f>'Por município'!AO117</f>
        <v>0.82337413006959448</v>
      </c>
      <c r="BW117" s="168">
        <f>'Por município'!AP117</f>
        <v>18.937604991600672</v>
      </c>
      <c r="BX117" s="19"/>
      <c r="BY117" s="33" t="s">
        <v>200</v>
      </c>
      <c r="BZ117" s="44">
        <f>'Por município'!AS117</f>
        <v>252</v>
      </c>
      <c r="CA117" s="173">
        <f>'Por município'!AT117</f>
        <v>1.0024248699016429</v>
      </c>
      <c r="CB117" s="168">
        <f>'Por município'!AU117</f>
        <v>25.060621747541074</v>
      </c>
      <c r="CC117" s="19"/>
      <c r="CD117" s="33" t="s">
        <v>200</v>
      </c>
      <c r="CE117" s="44">
        <f>'Por município'!AX117</f>
        <v>53</v>
      </c>
      <c r="CF117" s="173">
        <f>'Por município'!AY117</f>
        <v>1.0212485152435</v>
      </c>
      <c r="CG117" s="168">
        <f>'Por município'!AZ117</f>
        <v>17.3612247591395</v>
      </c>
      <c r="CH117" s="19"/>
      <c r="CI117" s="33" t="s">
        <v>200</v>
      </c>
      <c r="CJ117" s="44">
        <f>'Por município'!BC117</f>
        <v>11</v>
      </c>
      <c r="CK117" s="173">
        <f>'Por município'!BD117</f>
        <v>0.88582460011031439</v>
      </c>
      <c r="CL117" s="168">
        <f>'Por município'!BE117</f>
        <v>28.34638720353006</v>
      </c>
      <c r="CM117" s="214"/>
      <c r="CN117" s="215"/>
    </row>
    <row r="118" spans="1:92" x14ac:dyDescent="0.25">
      <c r="A118" s="99">
        <v>116</v>
      </c>
      <c r="B118" s="28" t="s">
        <v>56</v>
      </c>
      <c r="C118" s="16">
        <f>'Por Zona'!C45</f>
        <v>24</v>
      </c>
      <c r="D118" s="52">
        <f>'Por Zona'!D45</f>
        <v>91</v>
      </c>
      <c r="E118" s="52">
        <f>'Por Zona'!E45</f>
        <v>87</v>
      </c>
      <c r="F118" s="52">
        <f>'Por Zona'!F45</f>
        <v>132</v>
      </c>
      <c r="G118" s="52">
        <f>'Por Zona'!G45</f>
        <v>126</v>
      </c>
      <c r="H118" s="52">
        <f>'Por Zona'!H45</f>
        <v>918</v>
      </c>
      <c r="I118" s="52">
        <f>'Por Zona'!I45</f>
        <v>477</v>
      </c>
      <c r="J118" s="163">
        <f>'Por Zona'!J45</f>
        <v>1141</v>
      </c>
      <c r="K118" s="163">
        <f>'Por Zona'!K45</f>
        <v>690</v>
      </c>
      <c r="L118" s="53">
        <f>'Por Zona'!L45</f>
        <v>475</v>
      </c>
      <c r="M118" s="158">
        <f>'Por Zona'!M45</f>
        <v>1.4450739901346488</v>
      </c>
      <c r="N118" s="158">
        <f>'Por Zona'!N45</f>
        <v>20.231035861885083</v>
      </c>
      <c r="O118" s="17" t="s">
        <v>56</v>
      </c>
      <c r="P118" s="52">
        <f>'Por Zona'!P45</f>
        <v>1</v>
      </c>
      <c r="Q118" s="52">
        <f>'Por Zona'!Q45</f>
        <v>7</v>
      </c>
      <c r="R118" s="52">
        <f>'Por Zona'!R45</f>
        <v>3</v>
      </c>
      <c r="S118" s="52">
        <f>'Por Zona'!S45</f>
        <v>1</v>
      </c>
      <c r="T118" s="53">
        <f>'Por Zona'!T45</f>
        <v>12</v>
      </c>
      <c r="U118" s="158">
        <f>'Por Zona'!U45</f>
        <v>1.6888888888888889</v>
      </c>
      <c r="V118" s="158">
        <f>'Por Zona'!V45</f>
        <v>18.577777777777779</v>
      </c>
      <c r="W118" s="17" t="s">
        <v>56</v>
      </c>
      <c r="X118" s="54">
        <f>'Por Zona'!X45</f>
        <v>3</v>
      </c>
      <c r="Y118" s="158">
        <f>'Por Zona'!Y45</f>
        <v>1.1712328767123288</v>
      </c>
      <c r="Z118" s="158">
        <f>'Por Zona'!Z45</f>
        <v>90.18493150684931</v>
      </c>
      <c r="AA118" s="17" t="s">
        <v>56</v>
      </c>
      <c r="AB118" s="54">
        <f>'Por Zona'!AB45</f>
        <v>36</v>
      </c>
      <c r="AC118" s="158">
        <f>'Por Zona'!AC45</f>
        <v>1.425</v>
      </c>
      <c r="AD118" s="158">
        <f>'Por Zona'!AD45</f>
        <v>37.050000000000004</v>
      </c>
      <c r="AE118" s="17" t="s">
        <v>56</v>
      </c>
      <c r="AF118" s="54">
        <f>'Por Zona'!AF45</f>
        <v>28</v>
      </c>
      <c r="AG118" s="158">
        <f>'Por Zona'!AG45</f>
        <v>0.80687563195146617</v>
      </c>
      <c r="AH118" s="158">
        <f>'Por Zona'!AH45</f>
        <v>19.365015166835189</v>
      </c>
      <c r="AI118" s="17" t="s">
        <v>56</v>
      </c>
      <c r="AJ118" s="33" t="s">
        <v>201</v>
      </c>
      <c r="AK118" s="41">
        <f>'Por município'!D118</f>
        <v>4855</v>
      </c>
      <c r="AL118" s="173">
        <f>'Por município'!E118</f>
        <v>0.27418036575690963</v>
      </c>
      <c r="AM118" s="169">
        <f>'Por município'!F118</f>
        <v>1.370901828784548</v>
      </c>
      <c r="AN118" s="17" t="s">
        <v>56</v>
      </c>
      <c r="AO118" s="33" t="s">
        <v>201</v>
      </c>
      <c r="AP118" s="42">
        <f>'Por município'!I118</f>
        <v>2.3144251809459688</v>
      </c>
      <c r="AQ118" s="173">
        <f>'Por município'!J118</f>
        <v>-0.28287095701959741</v>
      </c>
      <c r="AR118" s="168">
        <f>'Por município'!K118</f>
        <v>-5.4452659226272502</v>
      </c>
      <c r="AS118" s="17" t="s">
        <v>56</v>
      </c>
      <c r="AT118" s="33" t="s">
        <v>201</v>
      </c>
      <c r="AU118" s="14">
        <f>'Por município'!N118</f>
        <v>308</v>
      </c>
      <c r="AV118" s="14">
        <f>'Por município'!O118</f>
        <v>4166</v>
      </c>
      <c r="AW118" s="14">
        <f>'Por município'!P118</f>
        <v>124</v>
      </c>
      <c r="AX118" s="43">
        <f>'Por município'!Q118</f>
        <v>4.1990867579908677</v>
      </c>
      <c r="AY118" s="173">
        <f>'Por município'!R118</f>
        <v>0.51775884741605738</v>
      </c>
      <c r="AZ118" s="168">
        <f>'Por município'!S118</f>
        <v>4.142070779328459</v>
      </c>
      <c r="BA118" s="17" t="s">
        <v>56</v>
      </c>
      <c r="BB118" s="33" t="s">
        <v>201</v>
      </c>
      <c r="BC118" s="14">
        <f>'Por município'!V118</f>
        <v>3864</v>
      </c>
      <c r="BD118" s="14">
        <f>'Por município'!W118</f>
        <v>468</v>
      </c>
      <c r="BE118" s="14">
        <f>'Por município'!X118</f>
        <v>2922</v>
      </c>
      <c r="BF118" s="43">
        <f>'Por município'!Y118</f>
        <v>6.6246575342465759</v>
      </c>
      <c r="BG118" s="173">
        <f>'Por município'!Z118</f>
        <v>0.2697907949790796</v>
      </c>
      <c r="BH118" s="168">
        <f>'Por município'!AA118</f>
        <v>1.6187447698744775</v>
      </c>
      <c r="BI118" s="17" t="s">
        <v>56</v>
      </c>
      <c r="BJ118" s="33" t="s">
        <v>201</v>
      </c>
      <c r="BK118" s="44">
        <f>'Por município'!AD118</f>
        <v>0</v>
      </c>
      <c r="BL118" s="173">
        <f>'Por município'!AE118</f>
        <v>0</v>
      </c>
      <c r="BM118" s="168">
        <f>'Por município'!AF118</f>
        <v>0</v>
      </c>
      <c r="BN118" s="17" t="s">
        <v>56</v>
      </c>
      <c r="BO118" s="33" t="s">
        <v>201</v>
      </c>
      <c r="BP118" s="44">
        <f>'Por município'!AI118</f>
        <v>2</v>
      </c>
      <c r="BQ118" s="173">
        <f>'Por município'!AJ118</f>
        <v>0.19716407832545579</v>
      </c>
      <c r="BR118" s="168">
        <f>'Por município'!AK118</f>
        <v>3.9432815665091159</v>
      </c>
      <c r="BS118" s="17" t="s">
        <v>56</v>
      </c>
      <c r="BT118" s="33" t="s">
        <v>201</v>
      </c>
      <c r="BU118" s="44">
        <f>'Por município'!AN118</f>
        <v>16</v>
      </c>
      <c r="BV118" s="173">
        <f>'Por município'!AO118</f>
        <v>0.2802975761939045</v>
      </c>
      <c r="BW118" s="168">
        <f>'Por município'!AP118</f>
        <v>6.4468442524598037</v>
      </c>
      <c r="BX118" s="17" t="s">
        <v>56</v>
      </c>
      <c r="BY118" s="33" t="s">
        <v>201</v>
      </c>
      <c r="BZ118" s="44">
        <f>'Por município'!AS118</f>
        <v>70</v>
      </c>
      <c r="CA118" s="173">
        <f>'Por município'!AT118</f>
        <v>0.27845135275045635</v>
      </c>
      <c r="CB118" s="168">
        <f>'Por município'!AU118</f>
        <v>6.9612838187614088</v>
      </c>
      <c r="CC118" s="17" t="s">
        <v>56</v>
      </c>
      <c r="CD118" s="33" t="s">
        <v>201</v>
      </c>
      <c r="CE118" s="44">
        <f>'Por município'!AX118</f>
        <v>13</v>
      </c>
      <c r="CF118" s="173">
        <f>'Por município'!AY118</f>
        <v>0.25049491883331132</v>
      </c>
      <c r="CG118" s="168">
        <f>'Por município'!AZ118</f>
        <v>4.2584136201662925</v>
      </c>
      <c r="CH118" s="17" t="s">
        <v>56</v>
      </c>
      <c r="CI118" s="33" t="s">
        <v>201</v>
      </c>
      <c r="CJ118" s="44">
        <f>'Por município'!BC118</f>
        <v>11</v>
      </c>
      <c r="CK118" s="173">
        <f>'Por município'!BD118</f>
        <v>0.88582460011031439</v>
      </c>
      <c r="CL118" s="168">
        <f>'Por município'!BE118</f>
        <v>28.34638720353006</v>
      </c>
      <c r="CM118" s="212">
        <f>M118+U118+Y118+AC118+AG118+AL118+AQ118+AY118+BG118+BL118+BQ118+BV118+CA118+CF118+CK118+AL119+AQ119+AY119+BG119+BL119+BQ119+BV119+CA119+CF119+CK119+AL120+AQ120+AY120+BG120+BL120+BQ120+BV120+CA120+CF120+CK120</f>
        <v>41.286967403631692</v>
      </c>
      <c r="CN118" s="213">
        <f>N118+V118+Z118+AD118+AH118+AM118+AR118+AZ118+BH118+BM118+BR118+BW118+CB118+CG118+CL118+AM119+AR119+AZ119+BH119+BM119+BR119+BW119+CB119+CG119+CL119+AM120+AR120+AZ120+BH120+BM120+BR120+BW120+CB120+CG120+CL120</f>
        <v>765.38503506392613</v>
      </c>
    </row>
    <row r="119" spans="1:92" x14ac:dyDescent="0.25">
      <c r="A119" s="99">
        <v>117</v>
      </c>
      <c r="B119" s="17"/>
      <c r="C119" s="16"/>
      <c r="D119" s="20"/>
      <c r="E119" s="20"/>
      <c r="F119" s="20"/>
      <c r="G119" s="20"/>
      <c r="H119" s="20"/>
      <c r="I119" s="20"/>
      <c r="J119" s="164"/>
      <c r="K119" s="164"/>
      <c r="L119" s="50"/>
      <c r="M119" s="158"/>
      <c r="N119" s="158"/>
      <c r="O119" s="17"/>
      <c r="P119" s="20"/>
      <c r="Q119" s="20"/>
      <c r="R119" s="20"/>
      <c r="S119" s="20"/>
      <c r="T119" s="50"/>
      <c r="U119" s="158"/>
      <c r="V119" s="158"/>
      <c r="W119" s="17"/>
      <c r="X119" s="51"/>
      <c r="Y119" s="158"/>
      <c r="Z119" s="158"/>
      <c r="AA119" s="17"/>
      <c r="AB119" s="51"/>
      <c r="AC119" s="158"/>
      <c r="AD119" s="158"/>
      <c r="AE119" s="17"/>
      <c r="AF119" s="51"/>
      <c r="AG119" s="158"/>
      <c r="AH119" s="158"/>
      <c r="AI119" s="17"/>
      <c r="AJ119" s="33" t="s">
        <v>202</v>
      </c>
      <c r="AK119" s="41">
        <f>'Por município'!D119</f>
        <v>7209</v>
      </c>
      <c r="AL119" s="173">
        <f>'Por município'!E119</f>
        <v>0.40711972332472951</v>
      </c>
      <c r="AM119" s="169">
        <f>'Por município'!F119</f>
        <v>2.0355986166236475</v>
      </c>
      <c r="AN119" s="17"/>
      <c r="AO119" s="33" t="s">
        <v>202</v>
      </c>
      <c r="AP119" s="42">
        <f>'Por município'!I119</f>
        <v>0.95734960044004769</v>
      </c>
      <c r="AQ119" s="173">
        <f>'Por município'!J119</f>
        <v>-0.11700805880798425</v>
      </c>
      <c r="AR119" s="168">
        <f>'Por município'!K119</f>
        <v>-2.2524051320536969</v>
      </c>
      <c r="AS119" s="17"/>
      <c r="AT119" s="33" t="s">
        <v>202</v>
      </c>
      <c r="AU119" s="14">
        <f>'Por município'!N119</f>
        <v>388</v>
      </c>
      <c r="AV119" s="14">
        <f>'Por município'!O119</f>
        <v>852</v>
      </c>
      <c r="AW119" s="14">
        <f>'Por município'!P119</f>
        <v>461</v>
      </c>
      <c r="AX119" s="43">
        <f>'Por município'!Q119</f>
        <v>1.5534246575342465</v>
      </c>
      <c r="AY119" s="173">
        <f>'Por município'!R119</f>
        <v>0.19154149618414823</v>
      </c>
      <c r="AZ119" s="168">
        <f>'Por município'!S119</f>
        <v>1.5323319694731858</v>
      </c>
      <c r="BA119" s="17"/>
      <c r="BB119" s="33" t="s">
        <v>202</v>
      </c>
      <c r="BC119" s="14">
        <f>'Por município'!V119</f>
        <v>5972</v>
      </c>
      <c r="BD119" s="14">
        <f>'Por município'!W119</f>
        <v>690</v>
      </c>
      <c r="BE119" s="14">
        <f>'Por município'!X119</f>
        <v>5134</v>
      </c>
      <c r="BF119" s="43">
        <f>'Por município'!Y119</f>
        <v>10.772602739726027</v>
      </c>
      <c r="BG119" s="173">
        <f>'Por município'!Z119</f>
        <v>0.43871687587168778</v>
      </c>
      <c r="BH119" s="168">
        <f>'Por município'!AA119</f>
        <v>2.6323012552301268</v>
      </c>
      <c r="BI119" s="17"/>
      <c r="BJ119" s="33" t="s">
        <v>202</v>
      </c>
      <c r="BK119" s="44">
        <f>'Por município'!AD119</f>
        <v>3</v>
      </c>
      <c r="BL119" s="173">
        <f>'Por município'!AE119</f>
        <v>2.8815789473684208</v>
      </c>
      <c r="BM119" s="168">
        <f>'Por município'!AF119</f>
        <v>83.565789473684205</v>
      </c>
      <c r="BN119" s="17"/>
      <c r="BO119" s="33" t="s">
        <v>202</v>
      </c>
      <c r="BP119" s="44">
        <f>'Por município'!AI119</f>
        <v>7</v>
      </c>
      <c r="BQ119" s="173">
        <f>'Por município'!AJ119</f>
        <v>0.69007427413909528</v>
      </c>
      <c r="BR119" s="168">
        <f>'Por município'!AK119</f>
        <v>13.801485482781906</v>
      </c>
      <c r="BS119" s="17"/>
      <c r="BT119" s="33" t="s">
        <v>202</v>
      </c>
      <c r="BU119" s="44">
        <f>'Por município'!AN119</f>
        <v>22</v>
      </c>
      <c r="BV119" s="173">
        <f>'Por município'!AO119</f>
        <v>0.38540916726661867</v>
      </c>
      <c r="BW119" s="168">
        <f>'Por município'!AP119</f>
        <v>8.8644108471322287</v>
      </c>
      <c r="BX119" s="17"/>
      <c r="BY119" s="33" t="s">
        <v>202</v>
      </c>
      <c r="BZ119" s="44">
        <f>'Por município'!AS119</f>
        <v>137</v>
      </c>
      <c r="CA119" s="173">
        <f>'Por município'!AT119</f>
        <v>0.5449690760973217</v>
      </c>
      <c r="CB119" s="168">
        <f>'Por município'!AU119</f>
        <v>13.624226902433042</v>
      </c>
      <c r="CC119" s="17"/>
      <c r="CD119" s="33" t="s">
        <v>202</v>
      </c>
      <c r="CE119" s="44">
        <f>'Por município'!AX119</f>
        <v>26</v>
      </c>
      <c r="CF119" s="173">
        <f>'Por município'!AY119</f>
        <v>0.50098983766662264</v>
      </c>
      <c r="CG119" s="168">
        <f>'Por município'!AZ119</f>
        <v>8.5168272403325851</v>
      </c>
      <c r="CH119" s="17"/>
      <c r="CI119" s="33" t="s">
        <v>202</v>
      </c>
      <c r="CJ119" s="44">
        <f>'Por município'!BC119</f>
        <v>11</v>
      </c>
      <c r="CK119" s="173">
        <f>'Por município'!BD119</f>
        <v>0.88582460011031439</v>
      </c>
      <c r="CL119" s="168">
        <f>'Por município'!BE119</f>
        <v>28.34638720353006</v>
      </c>
      <c r="CM119" s="214"/>
      <c r="CN119" s="215"/>
    </row>
    <row r="120" spans="1:92" x14ac:dyDescent="0.25">
      <c r="A120" s="99">
        <v>118</v>
      </c>
      <c r="B120" s="17"/>
      <c r="C120" s="16"/>
      <c r="D120" s="20"/>
      <c r="E120" s="20"/>
      <c r="F120" s="20"/>
      <c r="G120" s="20"/>
      <c r="H120" s="20"/>
      <c r="I120" s="20"/>
      <c r="J120" s="164"/>
      <c r="K120" s="164"/>
      <c r="L120" s="50"/>
      <c r="M120" s="158"/>
      <c r="N120" s="158"/>
      <c r="O120" s="17"/>
      <c r="P120" s="20"/>
      <c r="Q120" s="20"/>
      <c r="R120" s="20"/>
      <c r="S120" s="20"/>
      <c r="T120" s="50"/>
      <c r="U120" s="158"/>
      <c r="V120" s="158"/>
      <c r="W120" s="17"/>
      <c r="X120" s="51"/>
      <c r="Y120" s="158"/>
      <c r="Z120" s="158"/>
      <c r="AA120" s="17"/>
      <c r="AB120" s="51"/>
      <c r="AC120" s="158"/>
      <c r="AD120" s="158"/>
      <c r="AE120" s="17"/>
      <c r="AF120" s="51"/>
      <c r="AG120" s="158"/>
      <c r="AH120" s="158"/>
      <c r="AI120" s="17"/>
      <c r="AJ120" s="33" t="s">
        <v>203</v>
      </c>
      <c r="AK120" s="41">
        <f>'Por município'!D120</f>
        <v>63602</v>
      </c>
      <c r="AL120" s="173">
        <f>'Por município'!E120</f>
        <v>3.5918475021361416</v>
      </c>
      <c r="AM120" s="169">
        <f>'Por município'!F120</f>
        <v>17.959237510680708</v>
      </c>
      <c r="AN120" s="17"/>
      <c r="AO120" s="33" t="s">
        <v>203</v>
      </c>
      <c r="AP120" s="42">
        <f>'Por município'!I120</f>
        <v>9.9251375299525311</v>
      </c>
      <c r="AQ120" s="173">
        <f>'Por município'!J120</f>
        <v>-1.2130585057414904</v>
      </c>
      <c r="AR120" s="168">
        <f>'Por município'!K120</f>
        <v>-23.351376235523691</v>
      </c>
      <c r="AS120" s="17"/>
      <c r="AT120" s="33" t="s">
        <v>203</v>
      </c>
      <c r="AU120" s="14">
        <f>'Por município'!N120</f>
        <v>7067</v>
      </c>
      <c r="AV120" s="14">
        <f>'Por município'!O120</f>
        <v>36202</v>
      </c>
      <c r="AW120" s="14">
        <f>'Por município'!P120</f>
        <v>3024</v>
      </c>
      <c r="AX120" s="43">
        <f>'Por município'!Q120</f>
        <v>42.276712328767125</v>
      </c>
      <c r="AY120" s="173">
        <f>'Por município'!R120</f>
        <v>5.2128339111421367</v>
      </c>
      <c r="AZ120" s="168">
        <f>'Por município'!S120</f>
        <v>41.702671289137093</v>
      </c>
      <c r="BA120" s="17"/>
      <c r="BB120" s="33" t="s">
        <v>203</v>
      </c>
      <c r="BC120" s="14">
        <f>'Por município'!V120</f>
        <v>42356</v>
      </c>
      <c r="BD120" s="14">
        <f>'Por município'!W120</f>
        <v>18751</v>
      </c>
      <c r="BE120" s="14">
        <f>'Por município'!X120</f>
        <v>37097</v>
      </c>
      <c r="BF120" s="43">
        <f>'Por município'!Y120</f>
        <v>89.684018264840176</v>
      </c>
      <c r="BG120" s="173">
        <f>'Por município'!Z120</f>
        <v>3.6524035332403546</v>
      </c>
      <c r="BH120" s="168">
        <f>'Por município'!AA120</f>
        <v>21.914421199442128</v>
      </c>
      <c r="BI120" s="17"/>
      <c r="BJ120" s="33" t="s">
        <v>203</v>
      </c>
      <c r="BK120" s="44">
        <f>'Por município'!AD120</f>
        <v>0</v>
      </c>
      <c r="BL120" s="173">
        <f>'Por município'!AE120</f>
        <v>0</v>
      </c>
      <c r="BM120" s="168">
        <f>'Por município'!AF120</f>
        <v>0</v>
      </c>
      <c r="BN120" s="17"/>
      <c r="BO120" s="33" t="s">
        <v>203</v>
      </c>
      <c r="BP120" s="44">
        <f>'Por município'!AI120</f>
        <v>27</v>
      </c>
      <c r="BQ120" s="173">
        <f>'Por município'!AJ120</f>
        <v>2.661715057393653</v>
      </c>
      <c r="BR120" s="168">
        <f>'Por município'!AK120</f>
        <v>53.234301147873062</v>
      </c>
      <c r="BS120" s="17"/>
      <c r="BT120" s="33" t="s">
        <v>203</v>
      </c>
      <c r="BU120" s="44">
        <f>'Por município'!AN120</f>
        <v>178</v>
      </c>
      <c r="BV120" s="173">
        <f>'Por município'!AO120</f>
        <v>3.1183105351571871</v>
      </c>
      <c r="BW120" s="168">
        <f>'Por município'!AP120</f>
        <v>71.721142308615299</v>
      </c>
      <c r="BX120" s="17"/>
      <c r="BY120" s="33" t="s">
        <v>203</v>
      </c>
      <c r="BZ120" s="44">
        <f>'Por município'!AS120</f>
        <v>899</v>
      </c>
      <c r="CA120" s="173">
        <f>'Por município'!AT120</f>
        <v>3.5761109446094324</v>
      </c>
      <c r="CB120" s="168">
        <f>'Por município'!AU120</f>
        <v>89.402773615235816</v>
      </c>
      <c r="CC120" s="17"/>
      <c r="CD120" s="33" t="s">
        <v>203</v>
      </c>
      <c r="CE120" s="44">
        <f>'Por município'!AX120</f>
        <v>188</v>
      </c>
      <c r="CF120" s="173">
        <f>'Por município'!AY120</f>
        <v>3.6225419031278867</v>
      </c>
      <c r="CG120" s="168">
        <f>'Por município'!AZ120</f>
        <v>61.583212353174076</v>
      </c>
      <c r="CH120" s="17"/>
      <c r="CI120" s="33" t="s">
        <v>203</v>
      </c>
      <c r="CJ120" s="44">
        <f>'Por município'!BC120</f>
        <v>13</v>
      </c>
      <c r="CK120" s="173">
        <f>'Por município'!BD120</f>
        <v>1.0468836183121897</v>
      </c>
      <c r="CL120" s="168">
        <f>'Por município'!BE120</f>
        <v>33.50027578599007</v>
      </c>
      <c r="CM120" s="214"/>
      <c r="CN120" s="215"/>
    </row>
    <row r="121" spans="1:92" x14ac:dyDescent="0.25">
      <c r="A121" s="99">
        <v>119</v>
      </c>
      <c r="B121" s="19" t="s">
        <v>57</v>
      </c>
      <c r="C121" s="16">
        <f>'Por Zona'!C46</f>
        <v>205</v>
      </c>
      <c r="D121" s="52">
        <f>'Por Zona'!D46</f>
        <v>116</v>
      </c>
      <c r="E121" s="52">
        <f>'Por Zona'!E46</f>
        <v>93</v>
      </c>
      <c r="F121" s="52">
        <f>'Por Zona'!F46</f>
        <v>57</v>
      </c>
      <c r="G121" s="52">
        <f>'Por Zona'!G46</f>
        <v>40</v>
      </c>
      <c r="H121" s="52">
        <f>'Por Zona'!H46</f>
        <v>482</v>
      </c>
      <c r="I121" s="52">
        <f>'Por Zona'!I46</f>
        <v>241</v>
      </c>
      <c r="J121" s="163">
        <f>'Por Zona'!J46</f>
        <v>655</v>
      </c>
      <c r="K121" s="163">
        <f>'Por Zona'!K46</f>
        <v>374</v>
      </c>
      <c r="L121" s="53">
        <f>'Por Zona'!L46</f>
        <v>486</v>
      </c>
      <c r="M121" s="158">
        <f>'Por Zona'!M46</f>
        <v>0.82955605919210773</v>
      </c>
      <c r="N121" s="158">
        <f>'Por Zona'!N46</f>
        <v>11.613784828689509</v>
      </c>
      <c r="O121" s="19" t="s">
        <v>57</v>
      </c>
      <c r="P121" s="52">
        <f>'Por Zona'!P46</f>
        <v>2</v>
      </c>
      <c r="Q121" s="52">
        <f>'Por Zona'!Q46</f>
        <v>1</v>
      </c>
      <c r="R121" s="52">
        <f>'Por Zona'!R46</f>
        <v>1</v>
      </c>
      <c r="S121" s="52">
        <f>'Por Zona'!S46</f>
        <v>1</v>
      </c>
      <c r="T121" s="53">
        <f>'Por Zona'!T46</f>
        <v>5</v>
      </c>
      <c r="U121" s="158">
        <f>'Por Zona'!U46</f>
        <v>0.70370370370370372</v>
      </c>
      <c r="V121" s="158">
        <f>'Por Zona'!V46</f>
        <v>7.7407407407407405</v>
      </c>
      <c r="W121" s="19" t="s">
        <v>57</v>
      </c>
      <c r="X121" s="54">
        <f>'Por Zona'!X46</f>
        <v>2</v>
      </c>
      <c r="Y121" s="158">
        <f>'Por Zona'!Y46</f>
        <v>0.78082191780821919</v>
      </c>
      <c r="Z121" s="158">
        <f>'Por Zona'!Z46</f>
        <v>60.12328767123288</v>
      </c>
      <c r="AA121" s="19" t="s">
        <v>57</v>
      </c>
      <c r="AB121" s="54">
        <f>'Por Zona'!AB46</f>
        <v>16</v>
      </c>
      <c r="AC121" s="158">
        <f>'Por Zona'!AC46</f>
        <v>0.6333333333333333</v>
      </c>
      <c r="AD121" s="158">
        <f>'Por Zona'!AD46</f>
        <v>16.466666666666665</v>
      </c>
      <c r="AE121" s="19" t="s">
        <v>57</v>
      </c>
      <c r="AF121" s="54">
        <f>'Por Zona'!AF46</f>
        <v>46</v>
      </c>
      <c r="AG121" s="158">
        <f>'Por Zona'!AG46</f>
        <v>1.3255813953488371</v>
      </c>
      <c r="AH121" s="158">
        <f>'Por Zona'!AH46</f>
        <v>31.813953488372093</v>
      </c>
      <c r="AI121" s="19" t="s">
        <v>57</v>
      </c>
      <c r="AJ121" s="33" t="s">
        <v>204</v>
      </c>
      <c r="AK121" s="41">
        <f>'Por município'!D121</f>
        <v>23062</v>
      </c>
      <c r="AL121" s="173">
        <f>'Por município'!E121</f>
        <v>1.3023990927056335</v>
      </c>
      <c r="AM121" s="169">
        <f>'Por município'!F121</f>
        <v>6.5119954635281676</v>
      </c>
      <c r="AN121" s="19" t="s">
        <v>57</v>
      </c>
      <c r="AO121" s="33" t="s">
        <v>204</v>
      </c>
      <c r="AP121" s="42">
        <f>'Por município'!I121</f>
        <v>7.6461061257520981</v>
      </c>
      <c r="AQ121" s="173">
        <f>'Por município'!J121</f>
        <v>-0.93451340534623883</v>
      </c>
      <c r="AR121" s="168">
        <f>'Por município'!K121</f>
        <v>-17.989383052915098</v>
      </c>
      <c r="AS121" s="19" t="s">
        <v>57</v>
      </c>
      <c r="AT121" s="33" t="s">
        <v>204</v>
      </c>
      <c r="AU121" s="14">
        <f>'Por município'!N121</f>
        <v>1687</v>
      </c>
      <c r="AV121" s="14">
        <f>'Por município'!O121</f>
        <v>16913</v>
      </c>
      <c r="AW121" s="14">
        <f>'Por município'!P121</f>
        <v>985</v>
      </c>
      <c r="AX121" s="43">
        <f>'Por município'!Q121</f>
        <v>17.88584474885845</v>
      </c>
      <c r="AY121" s="173">
        <f>'Por município'!R121</f>
        <v>2.2053734290220715</v>
      </c>
      <c r="AZ121" s="168">
        <f>'Por município'!S121</f>
        <v>17.642987432176572</v>
      </c>
      <c r="BA121" s="19" t="s">
        <v>57</v>
      </c>
      <c r="BB121" s="33" t="s">
        <v>204</v>
      </c>
      <c r="BC121" s="14">
        <f>'Por município'!V121</f>
        <v>16621</v>
      </c>
      <c r="BD121" s="14">
        <f>'Por município'!W121</f>
        <v>12744</v>
      </c>
      <c r="BE121" s="14">
        <f>'Por município'!X121</f>
        <v>18691</v>
      </c>
      <c r="BF121" s="43">
        <f>'Por município'!Y121</f>
        <v>43.886757990867579</v>
      </c>
      <c r="BG121" s="173">
        <f>'Por município'!Z121</f>
        <v>1.7872989307298937</v>
      </c>
      <c r="BH121" s="168">
        <f>'Por município'!AA121</f>
        <v>10.723793584379361</v>
      </c>
      <c r="BI121" s="19" t="s">
        <v>57</v>
      </c>
      <c r="BJ121" s="33" t="s">
        <v>204</v>
      </c>
      <c r="BK121" s="44">
        <f>'Por município'!AD121</f>
        <v>0</v>
      </c>
      <c r="BL121" s="173">
        <f>'Por município'!AE121</f>
        <v>0</v>
      </c>
      <c r="BM121" s="168">
        <f>'Por município'!AF121</f>
        <v>0</v>
      </c>
      <c r="BN121" s="19" t="s">
        <v>57</v>
      </c>
      <c r="BO121" s="33" t="s">
        <v>204</v>
      </c>
      <c r="BP121" s="44">
        <f>'Por município'!AI121</f>
        <v>14</v>
      </c>
      <c r="BQ121" s="173">
        <f>'Por município'!AJ121</f>
        <v>1.3801485482781906</v>
      </c>
      <c r="BR121" s="168">
        <f>'Por município'!AK121</f>
        <v>27.602970965563813</v>
      </c>
      <c r="BS121" s="19" t="s">
        <v>57</v>
      </c>
      <c r="BT121" s="33" t="s">
        <v>204</v>
      </c>
      <c r="BU121" s="44">
        <f>'Por município'!AN121</f>
        <v>81</v>
      </c>
      <c r="BV121" s="173">
        <f>'Por município'!AO121</f>
        <v>1.4190064794816415</v>
      </c>
      <c r="BW121" s="168">
        <f>'Por município'!AP121</f>
        <v>32.637149028077758</v>
      </c>
      <c r="BX121" s="19" t="s">
        <v>57</v>
      </c>
      <c r="BY121" s="33" t="s">
        <v>204</v>
      </c>
      <c r="BZ121" s="44">
        <f>'Por município'!AS121</f>
        <v>297</v>
      </c>
      <c r="CA121" s="173">
        <f>'Por município'!AT121</f>
        <v>1.1814293109555076</v>
      </c>
      <c r="CB121" s="168">
        <f>'Por município'!AU121</f>
        <v>29.535732773887691</v>
      </c>
      <c r="CC121" s="19" t="s">
        <v>57</v>
      </c>
      <c r="CD121" s="33" t="s">
        <v>204</v>
      </c>
      <c r="CE121" s="44">
        <f>'Por município'!AX121</f>
        <v>72</v>
      </c>
      <c r="CF121" s="173">
        <f>'Por município'!AY121</f>
        <v>1.3873564735383397</v>
      </c>
      <c r="CG121" s="168">
        <f>'Por município'!AZ121</f>
        <v>23.585060050151775</v>
      </c>
      <c r="CH121" s="19" t="s">
        <v>57</v>
      </c>
      <c r="CI121" s="33" t="s">
        <v>204</v>
      </c>
      <c r="CJ121" s="44">
        <f>'Por município'!BC121</f>
        <v>11</v>
      </c>
      <c r="CK121" s="173">
        <f>'Por município'!BD121</f>
        <v>0.88582460011031439</v>
      </c>
      <c r="CL121" s="168">
        <f>'Por município'!BE121</f>
        <v>28.34638720353006</v>
      </c>
      <c r="CM121" s="212">
        <f>M121+U121+Y121+AC121+AG121+AL121+AQ121+AY121+BG121+BL121+BQ121+BV121+CA121+CF121+CK121+AL122+AQ122+AY122+BG122+BL122+BQ122+BV122+CA122+CF122+CK122</f>
        <v>20.380961241444563</v>
      </c>
      <c r="CN121" s="213">
        <f>N121+V121+Z121+AD121+AH121+AM121+AR121+AZ121+BH121+BM121+BR121+BW121+CB121+CG121+CL121+AM122+AR122+AZ122+BH122+BM122+BR122+BW122+CB122+CG122+CL122</f>
        <v>423.65226980196672</v>
      </c>
    </row>
    <row r="122" spans="1:92" x14ac:dyDescent="0.25">
      <c r="A122" s="99">
        <v>120</v>
      </c>
      <c r="B122" s="19"/>
      <c r="C122" s="16"/>
      <c r="D122" s="20"/>
      <c r="E122" s="20"/>
      <c r="F122" s="20"/>
      <c r="G122" s="20"/>
      <c r="H122" s="20"/>
      <c r="I122" s="20"/>
      <c r="J122" s="164"/>
      <c r="K122" s="164"/>
      <c r="L122" s="50"/>
      <c r="M122" s="158"/>
      <c r="N122" s="158"/>
      <c r="O122" s="19"/>
      <c r="P122" s="20"/>
      <c r="Q122" s="20"/>
      <c r="R122" s="20"/>
      <c r="S122" s="20"/>
      <c r="T122" s="50"/>
      <c r="U122" s="158"/>
      <c r="V122" s="158"/>
      <c r="W122" s="19"/>
      <c r="X122" s="51"/>
      <c r="Y122" s="158"/>
      <c r="Z122" s="158"/>
      <c r="AA122" s="19"/>
      <c r="AB122" s="51"/>
      <c r="AC122" s="158"/>
      <c r="AD122" s="158"/>
      <c r="AE122" s="19"/>
      <c r="AF122" s="51"/>
      <c r="AG122" s="158"/>
      <c r="AH122" s="158"/>
      <c r="AI122" s="19"/>
      <c r="AJ122" s="33" t="s">
        <v>205</v>
      </c>
      <c r="AK122" s="41">
        <f>'Por município'!D122</f>
        <v>5447</v>
      </c>
      <c r="AL122" s="173">
        <f>'Por município'!E122</f>
        <v>0.30761286349699002</v>
      </c>
      <c r="AM122" s="169">
        <f>'Por município'!F122</f>
        <v>1.5380643174849502</v>
      </c>
      <c r="AN122" s="19"/>
      <c r="AO122" s="33" t="s">
        <v>205</v>
      </c>
      <c r="AP122" s="42">
        <f>'Por município'!I122</f>
        <v>1.6140991204771651</v>
      </c>
      <c r="AQ122" s="173">
        <f>'Por município'!J122</f>
        <v>-0.19727652753382538</v>
      </c>
      <c r="AR122" s="168">
        <f>'Por município'!K122</f>
        <v>-3.7975731550261385</v>
      </c>
      <c r="AS122" s="19"/>
      <c r="AT122" s="33" t="s">
        <v>205</v>
      </c>
      <c r="AU122" s="14">
        <f>'Por município'!N122</f>
        <v>292</v>
      </c>
      <c r="AV122" s="14">
        <f>'Por município'!O122</f>
        <v>473</v>
      </c>
      <c r="AW122" s="14">
        <f>'Por município'!P122</f>
        <v>301</v>
      </c>
      <c r="AX122" s="43">
        <f>'Por município'!Q122</f>
        <v>0.97351598173515974</v>
      </c>
      <c r="AY122" s="173">
        <f>'Por município'!R122</f>
        <v>0.12003717515126514</v>
      </c>
      <c r="AZ122" s="168">
        <f>'Por município'!S122</f>
        <v>0.96029740121012108</v>
      </c>
      <c r="BA122" s="19"/>
      <c r="BB122" s="33" t="s">
        <v>205</v>
      </c>
      <c r="BC122" s="14">
        <f>'Por município'!V122</f>
        <v>3704</v>
      </c>
      <c r="BD122" s="14">
        <f>'Por município'!W122</f>
        <v>456</v>
      </c>
      <c r="BE122" s="14">
        <f>'Por município'!X122</f>
        <v>4187</v>
      </c>
      <c r="BF122" s="43">
        <f>'Por município'!Y122</f>
        <v>7.6228310502283101</v>
      </c>
      <c r="BG122" s="173">
        <f>'Por município'!Z122</f>
        <v>0.3104416550441656</v>
      </c>
      <c r="BH122" s="168">
        <f>'Por município'!AA122</f>
        <v>1.8626499302649937</v>
      </c>
      <c r="BI122" s="19"/>
      <c r="BJ122" s="33" t="s">
        <v>205</v>
      </c>
      <c r="BK122" s="44">
        <f>'Por município'!AD122</f>
        <v>3</v>
      </c>
      <c r="BL122" s="173">
        <f>'Por município'!AE122</f>
        <v>2.8815789473684208</v>
      </c>
      <c r="BM122" s="168">
        <f>'Por município'!AF122</f>
        <v>83.565789473684205</v>
      </c>
      <c r="BN122" s="19"/>
      <c r="BO122" s="33" t="s">
        <v>205</v>
      </c>
      <c r="BP122" s="44">
        <f>'Por município'!AI122</f>
        <v>3</v>
      </c>
      <c r="BQ122" s="173">
        <f>'Por município'!AJ122</f>
        <v>0.29574611748818369</v>
      </c>
      <c r="BR122" s="168">
        <f>'Por município'!AK122</f>
        <v>5.9149223497636738</v>
      </c>
      <c r="BS122" s="19"/>
      <c r="BT122" s="33" t="s">
        <v>205</v>
      </c>
      <c r="BU122" s="44">
        <f>'Por município'!AN122</f>
        <v>16</v>
      </c>
      <c r="BV122" s="173">
        <f>'Por município'!AO122</f>
        <v>0.2802975761939045</v>
      </c>
      <c r="BW122" s="168">
        <f>'Por município'!AP122</f>
        <v>6.4468442524598037</v>
      </c>
      <c r="BX122" s="19"/>
      <c r="BY122" s="33" t="s">
        <v>205</v>
      </c>
      <c r="BZ122" s="44">
        <f>'Por município'!AS122</f>
        <v>66</v>
      </c>
      <c r="CA122" s="173">
        <f>'Por município'!AT122</f>
        <v>0.26253984687900173</v>
      </c>
      <c r="CB122" s="168">
        <f>'Por município'!AU122</f>
        <v>6.5634961719750429</v>
      </c>
      <c r="CC122" s="19"/>
      <c r="CD122" s="33" t="s">
        <v>205</v>
      </c>
      <c r="CE122" s="44">
        <f>'Por município'!AX122</f>
        <v>18</v>
      </c>
      <c r="CF122" s="173">
        <f>'Por município'!AY122</f>
        <v>0.34683911838458492</v>
      </c>
      <c r="CG122" s="168">
        <f>'Por município'!AZ122</f>
        <v>5.8962650125379437</v>
      </c>
      <c r="CH122" s="19"/>
      <c r="CI122" s="33" t="s">
        <v>205</v>
      </c>
      <c r="CJ122" s="44">
        <f>'Por município'!BC122</f>
        <v>11</v>
      </c>
      <c r="CK122" s="173">
        <f>'Por município'!BD122</f>
        <v>0.88582460011031439</v>
      </c>
      <c r="CL122" s="168">
        <f>'Por município'!BE122</f>
        <v>28.34638720353006</v>
      </c>
      <c r="CM122" s="214"/>
      <c r="CN122" s="215"/>
    </row>
    <row r="123" spans="1:92" x14ac:dyDescent="0.25">
      <c r="A123" s="99">
        <v>121</v>
      </c>
      <c r="B123" s="22" t="s">
        <v>58</v>
      </c>
      <c r="C123" s="16">
        <f>'Por Zona'!C47</f>
        <v>45</v>
      </c>
      <c r="D123" s="52">
        <f>'Por Zona'!D47</f>
        <v>37</v>
      </c>
      <c r="E123" s="52">
        <f>'Por Zona'!E47</f>
        <v>50</v>
      </c>
      <c r="F123" s="52">
        <f>'Por Zona'!F47</f>
        <v>72</v>
      </c>
      <c r="G123" s="52">
        <f>'Por Zona'!G47</f>
        <v>67</v>
      </c>
      <c r="H123" s="52">
        <f>'Por Zona'!H47</f>
        <v>459</v>
      </c>
      <c r="I123" s="52">
        <f>'Por Zona'!I47</f>
        <v>270</v>
      </c>
      <c r="J123" s="163">
        <f>'Por Zona'!J47</f>
        <v>568</v>
      </c>
      <c r="K123" s="163">
        <f>'Por Zona'!K47</f>
        <v>387</v>
      </c>
      <c r="L123" s="53">
        <f>'Por Zona'!L47</f>
        <v>226</v>
      </c>
      <c r="M123" s="158">
        <f>'Por Zona'!M47</f>
        <v>0.71937075056659117</v>
      </c>
      <c r="N123" s="158">
        <f>'Por Zona'!N47</f>
        <v>10.071190507932275</v>
      </c>
      <c r="O123" s="17" t="s">
        <v>58</v>
      </c>
      <c r="P123" s="52">
        <f>'Por Zona'!P47</f>
        <v>2</v>
      </c>
      <c r="Q123" s="52">
        <f>'Por Zona'!Q47</f>
        <v>2</v>
      </c>
      <c r="R123" s="52">
        <f>'Por Zona'!R47</f>
        <v>2</v>
      </c>
      <c r="S123" s="52">
        <f>'Por Zona'!S47</f>
        <v>1</v>
      </c>
      <c r="T123" s="53">
        <f>'Por Zona'!T47</f>
        <v>7</v>
      </c>
      <c r="U123" s="158">
        <f>'Por Zona'!U47</f>
        <v>0.98518518518518505</v>
      </c>
      <c r="V123" s="158">
        <f>'Por Zona'!V47</f>
        <v>10.837037037037035</v>
      </c>
      <c r="W123" s="17" t="s">
        <v>58</v>
      </c>
      <c r="X123" s="54">
        <f>'Por Zona'!X47</f>
        <v>2</v>
      </c>
      <c r="Y123" s="158">
        <f>'Por Zona'!Y47</f>
        <v>0.78082191780821919</v>
      </c>
      <c r="Z123" s="158">
        <f>'Por Zona'!Z47</f>
        <v>60.12328767123288</v>
      </c>
      <c r="AA123" s="17" t="s">
        <v>58</v>
      </c>
      <c r="AB123" s="54">
        <f>'Por Zona'!AB47</f>
        <v>11</v>
      </c>
      <c r="AC123" s="158">
        <f>'Por Zona'!AC47</f>
        <v>0.43541666666666667</v>
      </c>
      <c r="AD123" s="158">
        <f>'Por Zona'!AD47</f>
        <v>11.320833333333333</v>
      </c>
      <c r="AE123" s="17" t="s">
        <v>58</v>
      </c>
      <c r="AF123" s="54">
        <f>'Por Zona'!AF47</f>
        <v>27</v>
      </c>
      <c r="AG123" s="158">
        <f>'Por Zona'!AG47</f>
        <v>0.77805864509605671</v>
      </c>
      <c r="AH123" s="158">
        <f>'Por Zona'!AH47</f>
        <v>18.673407482305361</v>
      </c>
      <c r="AI123" s="17" t="s">
        <v>58</v>
      </c>
      <c r="AJ123" s="33" t="s">
        <v>206</v>
      </c>
      <c r="AK123" s="41">
        <f>'Por município'!D123</f>
        <v>8515</v>
      </c>
      <c r="AL123" s="173">
        <f>'Por município'!E123</f>
        <v>0.48087452408240688</v>
      </c>
      <c r="AM123" s="169">
        <f>'Por município'!F123</f>
        <v>2.4043726204120346</v>
      </c>
      <c r="AN123" s="17" t="s">
        <v>58</v>
      </c>
      <c r="AO123" s="33" t="s">
        <v>206</v>
      </c>
      <c r="AP123" s="42">
        <f>'Por município'!I123</f>
        <v>3.1445499212503876</v>
      </c>
      <c r="AQ123" s="173">
        <f>'Por município'!J123</f>
        <v>-0.38432948835115643</v>
      </c>
      <c r="AR123" s="168">
        <f>'Por município'!K123</f>
        <v>-7.3983426507597612</v>
      </c>
      <c r="AS123" s="17" t="s">
        <v>58</v>
      </c>
      <c r="AT123" s="33" t="s">
        <v>206</v>
      </c>
      <c r="AU123" s="14">
        <f>'Por município'!N123</f>
        <v>288</v>
      </c>
      <c r="AV123" s="14">
        <f>'Por município'!O123</f>
        <v>7463</v>
      </c>
      <c r="AW123" s="14">
        <f>'Por município'!P123</f>
        <v>250</v>
      </c>
      <c r="AX123" s="43">
        <f>'Por município'!Q123</f>
        <v>7.3068493150684928</v>
      </c>
      <c r="AY123" s="173">
        <f>'Por município'!R123</f>
        <v>0.90095444501432675</v>
      </c>
      <c r="AZ123" s="168">
        <f>'Por município'!S123</f>
        <v>7.207635560114614</v>
      </c>
      <c r="BA123" s="17" t="s">
        <v>58</v>
      </c>
      <c r="BB123" s="33" t="s">
        <v>206</v>
      </c>
      <c r="BC123" s="14">
        <f>'Por município'!V123</f>
        <v>6792</v>
      </c>
      <c r="BD123" s="14">
        <f>'Por município'!W123</f>
        <v>1858</v>
      </c>
      <c r="BE123" s="14">
        <f>'Por município'!X123</f>
        <v>5314</v>
      </c>
      <c r="BF123" s="43">
        <f>'Por município'!Y123</f>
        <v>12.752511415525113</v>
      </c>
      <c r="BG123" s="173">
        <f>'Por município'!Z123</f>
        <v>0.51934913993491416</v>
      </c>
      <c r="BH123" s="168">
        <f>'Por município'!AA123</f>
        <v>3.116094839609485</v>
      </c>
      <c r="BI123" s="17" t="s">
        <v>58</v>
      </c>
      <c r="BJ123" s="33" t="s">
        <v>206</v>
      </c>
      <c r="BK123" s="44">
        <f>'Por município'!AD123</f>
        <v>0</v>
      </c>
      <c r="BL123" s="173">
        <f>'Por município'!AE123</f>
        <v>0</v>
      </c>
      <c r="BM123" s="168">
        <f>'Por município'!AF123</f>
        <v>0</v>
      </c>
      <c r="BN123" s="17" t="s">
        <v>58</v>
      </c>
      <c r="BO123" s="33" t="s">
        <v>206</v>
      </c>
      <c r="BP123" s="44">
        <f>'Por município'!AI123</f>
        <v>2</v>
      </c>
      <c r="BQ123" s="173">
        <f>'Por município'!AJ123</f>
        <v>0.19716407832545579</v>
      </c>
      <c r="BR123" s="168">
        <f>'Por município'!AK123</f>
        <v>3.9432815665091159</v>
      </c>
      <c r="BS123" s="17" t="s">
        <v>58</v>
      </c>
      <c r="BT123" s="33" t="s">
        <v>206</v>
      </c>
      <c r="BU123" s="44">
        <f>'Por município'!AN123</f>
        <v>31</v>
      </c>
      <c r="BV123" s="173">
        <f>'Por município'!AO123</f>
        <v>0.54307655387568987</v>
      </c>
      <c r="BW123" s="168">
        <f>'Por município'!AP123</f>
        <v>12.490760739140867</v>
      </c>
      <c r="BX123" s="17" t="s">
        <v>58</v>
      </c>
      <c r="BY123" s="33" t="s">
        <v>206</v>
      </c>
      <c r="BZ123" s="44">
        <f>'Por município'!AS123</f>
        <v>129</v>
      </c>
      <c r="CA123" s="173">
        <f>'Por município'!AT123</f>
        <v>0.51314606435441246</v>
      </c>
      <c r="CB123" s="168">
        <f>'Por município'!AU123</f>
        <v>12.828651608860312</v>
      </c>
      <c r="CC123" s="17" t="s">
        <v>58</v>
      </c>
      <c r="CD123" s="33" t="s">
        <v>206</v>
      </c>
      <c r="CE123" s="44">
        <f>'Por município'!AX123</f>
        <v>21</v>
      </c>
      <c r="CF123" s="173">
        <f>'Por município'!AY123</f>
        <v>0.40464563811534909</v>
      </c>
      <c r="CG123" s="168">
        <f>'Por município'!AZ123</f>
        <v>6.8789758479609349</v>
      </c>
      <c r="CH123" s="17" t="s">
        <v>58</v>
      </c>
      <c r="CI123" s="33" t="s">
        <v>206</v>
      </c>
      <c r="CJ123" s="44">
        <f>'Por município'!BC123</f>
        <v>11</v>
      </c>
      <c r="CK123" s="173">
        <f>'Por município'!BD123</f>
        <v>0.88582460011031439</v>
      </c>
      <c r="CL123" s="168">
        <f>'Por município'!BE123</f>
        <v>28.34638720353006</v>
      </c>
      <c r="CM123" s="212">
        <f>M123+U123+Y123+AC123+AG123+AL123+AQ123+AY123+BG123+BL123+BQ123+BV123+CA123+CF123+CK123+AL124+AQ124+AY124+BG124+BL124+BQ124+BV124+CA124+CF124+CK124</f>
        <v>15.124970164357942</v>
      </c>
      <c r="CN123" s="213">
        <f>N123+V123+Z123+AD123+AH123+AM123+AR123+AZ123+BH123+BM123+BR123+BW123+CB123+CG123+CL123+AM124+AR124+AZ124+BH124+BM124+BR124+BW124+CB124+CG124+CL124</f>
        <v>304.24836320417529</v>
      </c>
    </row>
    <row r="124" spans="1:92" x14ac:dyDescent="0.25">
      <c r="A124" s="99">
        <v>122</v>
      </c>
      <c r="B124" s="17"/>
      <c r="C124" s="16"/>
      <c r="D124" s="20"/>
      <c r="E124" s="20"/>
      <c r="F124" s="20"/>
      <c r="G124" s="20"/>
      <c r="H124" s="20"/>
      <c r="I124" s="20"/>
      <c r="J124" s="164"/>
      <c r="K124" s="164"/>
      <c r="L124" s="50"/>
      <c r="M124" s="158"/>
      <c r="N124" s="158"/>
      <c r="O124" s="17"/>
      <c r="P124" s="20"/>
      <c r="Q124" s="20"/>
      <c r="R124" s="20"/>
      <c r="S124" s="20"/>
      <c r="T124" s="50"/>
      <c r="U124" s="158"/>
      <c r="V124" s="158"/>
      <c r="W124" s="17"/>
      <c r="X124" s="51"/>
      <c r="Y124" s="158"/>
      <c r="Z124" s="158"/>
      <c r="AA124" s="17"/>
      <c r="AB124" s="51"/>
      <c r="AC124" s="158"/>
      <c r="AD124" s="158"/>
      <c r="AE124" s="17"/>
      <c r="AF124" s="51"/>
      <c r="AG124" s="158"/>
      <c r="AH124" s="158"/>
      <c r="AI124" s="17"/>
      <c r="AJ124" s="33" t="s">
        <v>207</v>
      </c>
      <c r="AK124" s="41">
        <f>'Por município'!D124</f>
        <v>14566</v>
      </c>
      <c r="AL124" s="173">
        <f>'Por município'!E124</f>
        <v>0.82259757108447895</v>
      </c>
      <c r="AM124" s="169">
        <f>'Por município'!F124</f>
        <v>4.1129878554223946</v>
      </c>
      <c r="AN124" s="17"/>
      <c r="AO124" s="33" t="s">
        <v>207</v>
      </c>
      <c r="AP124" s="42">
        <f>'Por município'!I124</f>
        <v>4.6074211012808659</v>
      </c>
      <c r="AQ124" s="173">
        <f>'Por município'!J124</f>
        <v>-0.56312281210961823</v>
      </c>
      <c r="AR124" s="168">
        <f>'Por município'!K124</f>
        <v>-10.84011413311015</v>
      </c>
      <c r="AS124" s="17"/>
      <c r="AT124" s="33" t="s">
        <v>207</v>
      </c>
      <c r="AU124" s="14">
        <f>'Por município'!N124</f>
        <v>1396</v>
      </c>
      <c r="AV124" s="14">
        <f>'Por município'!O124</f>
        <v>11555</v>
      </c>
      <c r="AW124" s="14">
        <f>'Por município'!P124</f>
        <v>407</v>
      </c>
      <c r="AX124" s="43">
        <f>'Por município'!Q124</f>
        <v>12.199086757990868</v>
      </c>
      <c r="AY124" s="173">
        <f>'Por município'!R124</f>
        <v>1.5041806619799247</v>
      </c>
      <c r="AZ124" s="168">
        <f>'Por município'!S124</f>
        <v>12.033445295839398</v>
      </c>
      <c r="BA124" s="17"/>
      <c r="BB124" s="33" t="s">
        <v>207</v>
      </c>
      <c r="BC124" s="14">
        <f>'Por município'!V124</f>
        <v>10757</v>
      </c>
      <c r="BD124" s="14">
        <f>'Por município'!W124</f>
        <v>4588</v>
      </c>
      <c r="BE124" s="14">
        <f>'Por município'!X124</f>
        <v>7587</v>
      </c>
      <c r="BF124" s="43">
        <f>'Por município'!Y124</f>
        <v>20.942465753424656</v>
      </c>
      <c r="BG124" s="173">
        <f>'Por município'!Z124</f>
        <v>0.85288702928870319</v>
      </c>
      <c r="BH124" s="168">
        <f>'Por município'!AA124</f>
        <v>5.1173221757322196</v>
      </c>
      <c r="BI124" s="17"/>
      <c r="BJ124" s="33" t="s">
        <v>207</v>
      </c>
      <c r="BK124" s="44">
        <f>'Por município'!AD124</f>
        <v>0</v>
      </c>
      <c r="BL124" s="173">
        <f>'Por município'!AE124</f>
        <v>0</v>
      </c>
      <c r="BM124" s="168">
        <f>'Por município'!AF124</f>
        <v>0</v>
      </c>
      <c r="BN124" s="17"/>
      <c r="BO124" s="33" t="s">
        <v>207</v>
      </c>
      <c r="BP124" s="44">
        <f>'Por município'!AI124</f>
        <v>9</v>
      </c>
      <c r="BQ124" s="173">
        <f>'Por município'!AJ124</f>
        <v>0.88723835246455096</v>
      </c>
      <c r="BR124" s="168">
        <f>'Por município'!AK124</f>
        <v>17.744767049291021</v>
      </c>
      <c r="BS124" s="17"/>
      <c r="BT124" s="33" t="s">
        <v>207</v>
      </c>
      <c r="BU124" s="44">
        <f>'Por município'!AN124</f>
        <v>44</v>
      </c>
      <c r="BV124" s="173">
        <f>'Por município'!AO124</f>
        <v>0.77081833453323734</v>
      </c>
      <c r="BW124" s="168">
        <f>'Por município'!AP124</f>
        <v>17.728821694264457</v>
      </c>
      <c r="BX124" s="17"/>
      <c r="BY124" s="33" t="s">
        <v>207</v>
      </c>
      <c r="BZ124" s="44">
        <f>'Por município'!AS124</f>
        <v>291</v>
      </c>
      <c r="CA124" s="173">
        <f>'Por município'!AT124</f>
        <v>1.1575620521483256</v>
      </c>
      <c r="CB124" s="168">
        <f>'Por município'!AU124</f>
        <v>28.93905130370814</v>
      </c>
      <c r="CC124" s="17"/>
      <c r="CD124" s="33" t="s">
        <v>207</v>
      </c>
      <c r="CE124" s="44">
        <f>'Por município'!AX124</f>
        <v>46</v>
      </c>
      <c r="CF124" s="173">
        <f>'Por município'!AY124</f>
        <v>0.88636663587171693</v>
      </c>
      <c r="CG124" s="168">
        <f>'Por município'!AZ124</f>
        <v>15.068232809819188</v>
      </c>
      <c r="CH124" s="17"/>
      <c r="CI124" s="33" t="s">
        <v>207</v>
      </c>
      <c r="CJ124" s="44">
        <f>'Por município'!BC124</f>
        <v>13</v>
      </c>
      <c r="CK124" s="173">
        <f>'Por município'!BD124</f>
        <v>1.0468836183121897</v>
      </c>
      <c r="CL124" s="168">
        <f>'Por município'!BE124</f>
        <v>33.50027578599007</v>
      </c>
      <c r="CM124" s="214"/>
      <c r="CN124" s="215"/>
    </row>
    <row r="125" spans="1:92" x14ac:dyDescent="0.25">
      <c r="A125" s="99">
        <v>123</v>
      </c>
      <c r="B125" s="26" t="s">
        <v>59</v>
      </c>
      <c r="C125" s="16">
        <f>'Por Zona'!C48</f>
        <v>30</v>
      </c>
      <c r="D125" s="52">
        <f>'Por Zona'!D48</f>
        <v>123</v>
      </c>
      <c r="E125" s="52">
        <f>'Por Zona'!E48</f>
        <v>100</v>
      </c>
      <c r="F125" s="52">
        <f>'Por Zona'!F48</f>
        <v>77</v>
      </c>
      <c r="G125" s="52">
        <f>'Por Zona'!G48</f>
        <v>74</v>
      </c>
      <c r="H125" s="52">
        <f>'Por Zona'!H48</f>
        <v>759</v>
      </c>
      <c r="I125" s="52">
        <f>'Por Zona'!I48</f>
        <v>673</v>
      </c>
      <c r="J125" s="163">
        <f>'Por Zona'!J48</f>
        <v>959</v>
      </c>
      <c r="K125" s="163">
        <f>'Por Zona'!K48</f>
        <v>847</v>
      </c>
      <c r="L125" s="53">
        <f>'Por Zona'!L48</f>
        <v>142</v>
      </c>
      <c r="M125" s="158">
        <f>'Por Zona'!M48</f>
        <v>1.2145713904812692</v>
      </c>
      <c r="N125" s="158">
        <f>'Por Zona'!N48</f>
        <v>17.003999466737767</v>
      </c>
      <c r="O125" s="24" t="s">
        <v>59</v>
      </c>
      <c r="P125" s="52">
        <f>'Por Zona'!P48</f>
        <v>3</v>
      </c>
      <c r="Q125" s="52">
        <f>'Por Zona'!Q48</f>
        <v>6</v>
      </c>
      <c r="R125" s="52">
        <f>'Por Zona'!R48</f>
        <v>0</v>
      </c>
      <c r="S125" s="52">
        <f>'Por Zona'!S48</f>
        <v>1</v>
      </c>
      <c r="T125" s="53">
        <f>'Por Zona'!T48</f>
        <v>10</v>
      </c>
      <c r="U125" s="158">
        <f>'Por Zona'!U48</f>
        <v>1.4074074074074074</v>
      </c>
      <c r="V125" s="158">
        <f>'Por Zona'!V48</f>
        <v>15.481481481481481</v>
      </c>
      <c r="W125" s="24" t="s">
        <v>59</v>
      </c>
      <c r="X125" s="54">
        <f>'Por Zona'!X48</f>
        <v>1</v>
      </c>
      <c r="Y125" s="158">
        <f>'Por Zona'!Y48</f>
        <v>0.3904109589041096</v>
      </c>
      <c r="Z125" s="158">
        <f>'Por Zona'!Z48</f>
        <v>30.06164383561644</v>
      </c>
      <c r="AA125" s="24" t="s">
        <v>59</v>
      </c>
      <c r="AB125" s="54">
        <f>'Por Zona'!AB48</f>
        <v>36</v>
      </c>
      <c r="AC125" s="158">
        <f>'Por Zona'!AC48</f>
        <v>1.425</v>
      </c>
      <c r="AD125" s="158">
        <f>'Por Zona'!AD48</f>
        <v>37.050000000000004</v>
      </c>
      <c r="AE125" s="24" t="s">
        <v>59</v>
      </c>
      <c r="AF125" s="54">
        <f>'Por Zona'!AF48</f>
        <v>0</v>
      </c>
      <c r="AG125" s="158">
        <f>'Por Zona'!AG48</f>
        <v>0</v>
      </c>
      <c r="AH125" s="158">
        <f>'Por Zona'!AH48</f>
        <v>0</v>
      </c>
      <c r="AI125" s="24" t="s">
        <v>59</v>
      </c>
      <c r="AJ125" s="33" t="s">
        <v>113</v>
      </c>
      <c r="AK125" s="41">
        <f>'Por município'!D125</f>
        <v>94785</v>
      </c>
      <c r="AL125" s="173">
        <f>'Por município'!E125</f>
        <v>5.3528704363066284</v>
      </c>
      <c r="AM125" s="169">
        <f>'Por município'!F125</f>
        <v>26.764352181533141</v>
      </c>
      <c r="AN125" s="24" t="s">
        <v>59</v>
      </c>
      <c r="AO125" s="33" t="s">
        <v>113</v>
      </c>
      <c r="AP125" s="42">
        <f>'Por município'!I125</f>
        <v>24.583027315215396</v>
      </c>
      <c r="AQ125" s="173">
        <f>'Por município'!J125</f>
        <v>-3.0045579007447825</v>
      </c>
      <c r="AR125" s="168">
        <f>'Por município'!K125</f>
        <v>-57.837739589337062</v>
      </c>
      <c r="AS125" s="24" t="s">
        <v>59</v>
      </c>
      <c r="AT125" s="33" t="s">
        <v>113</v>
      </c>
      <c r="AU125" s="14">
        <f>'Por município'!N125</f>
        <v>5725</v>
      </c>
      <c r="AV125" s="14">
        <f>'Por município'!O125</f>
        <v>6522</v>
      </c>
      <c r="AW125" s="14">
        <f>'Por município'!P125</f>
        <v>3253</v>
      </c>
      <c r="AX125" s="43">
        <f>'Por município'!Q125</f>
        <v>14.155251141552512</v>
      </c>
      <c r="AY125" s="173">
        <f>'Por município'!R125</f>
        <v>1.7453810645821857</v>
      </c>
      <c r="AZ125" s="168">
        <f>'Por município'!S125</f>
        <v>13.963048516657485</v>
      </c>
      <c r="BA125" s="24" t="s">
        <v>59</v>
      </c>
      <c r="BB125" s="33" t="s">
        <v>113</v>
      </c>
      <c r="BC125" s="14">
        <f>'Por município'!V125</f>
        <v>54172</v>
      </c>
      <c r="BD125" s="14">
        <f>'Por município'!W125</f>
        <v>7986</v>
      </c>
      <c r="BE125" s="14">
        <f>'Por município'!X125</f>
        <v>40092</v>
      </c>
      <c r="BF125" s="43">
        <f>'Por município'!Y125</f>
        <v>93.378995433789953</v>
      </c>
      <c r="BG125" s="173">
        <f>'Por município'!Z125</f>
        <v>3.8028823802882394</v>
      </c>
      <c r="BH125" s="168">
        <f>'Por município'!AA125</f>
        <v>22.817294281729438</v>
      </c>
      <c r="BI125" s="24" t="s">
        <v>59</v>
      </c>
      <c r="BJ125" s="33" t="s">
        <v>113</v>
      </c>
      <c r="BK125" s="44">
        <f>'Por município'!AD125</f>
        <v>0</v>
      </c>
      <c r="BL125" s="173">
        <f>'Por município'!AE125</f>
        <v>0</v>
      </c>
      <c r="BM125" s="168">
        <f>'Por município'!AF125</f>
        <v>0</v>
      </c>
      <c r="BN125" s="24" t="s">
        <v>59</v>
      </c>
      <c r="BO125" s="33" t="s">
        <v>113</v>
      </c>
      <c r="BP125" s="44">
        <f>'Por município'!AI125</f>
        <v>36</v>
      </c>
      <c r="BQ125" s="173">
        <f>'Por município'!AJ125</f>
        <v>3.5489534098582038</v>
      </c>
      <c r="BR125" s="168">
        <f>'Por município'!AK125</f>
        <v>70.979068197164082</v>
      </c>
      <c r="BS125" s="24" t="s">
        <v>59</v>
      </c>
      <c r="BT125" s="33" t="s">
        <v>113</v>
      </c>
      <c r="BU125" s="44">
        <f>'Por município'!AN125</f>
        <v>262</v>
      </c>
      <c r="BV125" s="173">
        <f>'Por município'!AO125</f>
        <v>4.5898728101751853</v>
      </c>
      <c r="BW125" s="168">
        <f>'Por município'!AP125</f>
        <v>105.56707463402927</v>
      </c>
      <c r="BX125" s="24" t="s">
        <v>59</v>
      </c>
      <c r="BY125" s="33" t="s">
        <v>113</v>
      </c>
      <c r="BZ125" s="44">
        <f>'Por município'!AS125</f>
        <v>1127</v>
      </c>
      <c r="CA125" s="173">
        <f>'Por município'!AT125</f>
        <v>4.4830667792823471</v>
      </c>
      <c r="CB125" s="168">
        <f>'Por município'!AU125</f>
        <v>112.07666948205868</v>
      </c>
      <c r="CC125" s="24" t="s">
        <v>59</v>
      </c>
      <c r="CD125" s="33" t="s">
        <v>113</v>
      </c>
      <c r="CE125" s="44">
        <f>'Por município'!AX125</f>
        <v>259</v>
      </c>
      <c r="CF125" s="173">
        <f>'Por município'!AY125</f>
        <v>4.9906295367559723</v>
      </c>
      <c r="CG125" s="168">
        <f>'Por município'!AZ125</f>
        <v>84.840702124851532</v>
      </c>
      <c r="CH125" s="24" t="s">
        <v>59</v>
      </c>
      <c r="CI125" s="33" t="s">
        <v>113</v>
      </c>
      <c r="CJ125" s="44">
        <f>'Por município'!BC125</f>
        <v>23</v>
      </c>
      <c r="CK125" s="173">
        <f>'Por município'!BD125</f>
        <v>1.8521787093215665</v>
      </c>
      <c r="CL125" s="168">
        <f>'Por município'!BE125</f>
        <v>59.269718698290127</v>
      </c>
      <c r="CM125" s="212">
        <f>M125+U125+Y125+AC125+AG125+AL125+AQ125+AY125+BG125+BL125+BQ125+BV125+CA125+CF125+CK125</f>
        <v>31.798666982618329</v>
      </c>
      <c r="CN125" s="213">
        <f>N125+V125+Z125+AD125+AH125+AM125+AR125+AZ125+BH125+BM125+BR125+BW125+CB125+CG125+CL125</f>
        <v>538.03731331081235</v>
      </c>
    </row>
    <row r="126" spans="1:92" x14ac:dyDescent="0.25">
      <c r="A126" s="99">
        <v>124</v>
      </c>
      <c r="B126" s="22" t="s">
        <v>60</v>
      </c>
      <c r="C126" s="16">
        <f>'Por Zona'!C49</f>
        <v>20</v>
      </c>
      <c r="D126" s="52">
        <f>'Por Zona'!D49</f>
        <v>37</v>
      </c>
      <c r="E126" s="52">
        <f>'Por Zona'!E49</f>
        <v>15</v>
      </c>
      <c r="F126" s="52">
        <f>'Por Zona'!F49</f>
        <v>9</v>
      </c>
      <c r="G126" s="52">
        <f>'Por Zona'!G49</f>
        <v>9</v>
      </c>
      <c r="H126" s="52">
        <f>'Por Zona'!H49</f>
        <v>229</v>
      </c>
      <c r="I126" s="52">
        <f>'Por Zona'!I49</f>
        <v>103</v>
      </c>
      <c r="J126" s="163">
        <f>'Por Zona'!J49</f>
        <v>275</v>
      </c>
      <c r="K126" s="163">
        <f>'Por Zona'!K49</f>
        <v>127</v>
      </c>
      <c r="L126" s="53">
        <f>'Por Zona'!L49</f>
        <v>168</v>
      </c>
      <c r="M126" s="158">
        <f>'Por Zona'!M49</f>
        <v>0.34828689508065591</v>
      </c>
      <c r="N126" s="158">
        <f>'Por Zona'!N49</f>
        <v>4.8760165311291832</v>
      </c>
      <c r="O126" s="17" t="s">
        <v>60</v>
      </c>
      <c r="P126" s="52">
        <f>'Por Zona'!P49</f>
        <v>1</v>
      </c>
      <c r="Q126" s="52">
        <f>'Por Zona'!Q49</f>
        <v>1</v>
      </c>
      <c r="R126" s="52">
        <f>'Por Zona'!R49</f>
        <v>0</v>
      </c>
      <c r="S126" s="52">
        <f>'Por Zona'!S49</f>
        <v>0</v>
      </c>
      <c r="T126" s="53">
        <f>'Por Zona'!T49</f>
        <v>2</v>
      </c>
      <c r="U126" s="158">
        <f>'Por Zona'!U49</f>
        <v>0.2814814814814815</v>
      </c>
      <c r="V126" s="158">
        <f>'Por Zona'!V49</f>
        <v>3.0962962962962965</v>
      </c>
      <c r="W126" s="17" t="s">
        <v>60</v>
      </c>
      <c r="X126" s="54">
        <f>'Por Zona'!X49</f>
        <v>1</v>
      </c>
      <c r="Y126" s="158">
        <f>'Por Zona'!Y49</f>
        <v>0.3904109589041096</v>
      </c>
      <c r="Z126" s="158">
        <f>'Por Zona'!Z49</f>
        <v>30.06164383561644</v>
      </c>
      <c r="AA126" s="17" t="s">
        <v>60</v>
      </c>
      <c r="AB126" s="54">
        <f>'Por Zona'!AB49</f>
        <v>15</v>
      </c>
      <c r="AC126" s="158">
        <f>'Por Zona'!AC49</f>
        <v>0.59375</v>
      </c>
      <c r="AD126" s="158">
        <f>'Por Zona'!AD49</f>
        <v>15.4375</v>
      </c>
      <c r="AE126" s="17" t="s">
        <v>60</v>
      </c>
      <c r="AF126" s="54">
        <f>'Por Zona'!AF49</f>
        <v>22</v>
      </c>
      <c r="AG126" s="158">
        <f>'Por Zona'!AG49</f>
        <v>0.63397371081900911</v>
      </c>
      <c r="AH126" s="158">
        <f>'Por Zona'!AH49</f>
        <v>15.215369059656219</v>
      </c>
      <c r="AI126" s="17" t="s">
        <v>60</v>
      </c>
      <c r="AJ126" s="33" t="s">
        <v>208</v>
      </c>
      <c r="AK126" s="41">
        <f>'Por município'!D126</f>
        <v>14781</v>
      </c>
      <c r="AL126" s="173">
        <f>'Por município'!E126</f>
        <v>0.83473944104075826</v>
      </c>
      <c r="AM126" s="169">
        <f>'Por município'!F126</f>
        <v>4.1736972052037915</v>
      </c>
      <c r="AN126" s="17" t="s">
        <v>60</v>
      </c>
      <c r="AO126" s="33" t="s">
        <v>208</v>
      </c>
      <c r="AP126" s="42">
        <f>'Por município'!I126</f>
        <v>2.3292799238052089</v>
      </c>
      <c r="AQ126" s="173">
        <f>'Por município'!J126</f>
        <v>-0.28468651595987643</v>
      </c>
      <c r="AR126" s="168">
        <f>'Por município'!K126</f>
        <v>-5.4802154322276211</v>
      </c>
      <c r="AS126" s="17" t="s">
        <v>60</v>
      </c>
      <c r="AT126" s="33" t="s">
        <v>208</v>
      </c>
      <c r="AU126" s="14">
        <f>'Por município'!N126</f>
        <v>1399</v>
      </c>
      <c r="AV126" s="14">
        <f>'Por município'!O126</f>
        <v>10495</v>
      </c>
      <c r="AW126" s="14">
        <f>'Por município'!P126</f>
        <v>640</v>
      </c>
      <c r="AX126" s="43">
        <f>'Por município'!Q126</f>
        <v>11.446575342465755</v>
      </c>
      <c r="AY126" s="173">
        <f>'Por município'!R126</f>
        <v>1.4113939524821364</v>
      </c>
      <c r="AZ126" s="168">
        <f>'Por município'!S126</f>
        <v>11.291151619857091</v>
      </c>
      <c r="BA126" s="17" t="s">
        <v>60</v>
      </c>
      <c r="BB126" s="33" t="s">
        <v>208</v>
      </c>
      <c r="BC126" s="14">
        <f>'Por município'!V126</f>
        <v>11879</v>
      </c>
      <c r="BD126" s="14">
        <f>'Por município'!W126</f>
        <v>4927</v>
      </c>
      <c r="BE126" s="14">
        <f>'Por município'!X126</f>
        <v>10497</v>
      </c>
      <c r="BF126" s="43">
        <f>'Por município'!Y126</f>
        <v>24.934246575342467</v>
      </c>
      <c r="BG126" s="173">
        <f>'Por município'!Z126</f>
        <v>1.0154532775453282</v>
      </c>
      <c r="BH126" s="168">
        <f>'Por município'!AA126</f>
        <v>6.0927196652719697</v>
      </c>
      <c r="BI126" s="17" t="s">
        <v>60</v>
      </c>
      <c r="BJ126" s="33" t="s">
        <v>208</v>
      </c>
      <c r="BK126" s="44">
        <f>'Por município'!AD126</f>
        <v>0</v>
      </c>
      <c r="BL126" s="173">
        <f>'Por município'!AE126</f>
        <v>0</v>
      </c>
      <c r="BM126" s="168">
        <f>'Por município'!AF126</f>
        <v>0</v>
      </c>
      <c r="BN126" s="17" t="s">
        <v>60</v>
      </c>
      <c r="BO126" s="33" t="s">
        <v>208</v>
      </c>
      <c r="BP126" s="44">
        <f>'Por município'!AI126</f>
        <v>18</v>
      </c>
      <c r="BQ126" s="173">
        <f>'Por município'!AJ126</f>
        <v>1.7744767049291019</v>
      </c>
      <c r="BR126" s="168">
        <f>'Por município'!AK126</f>
        <v>35.489534098582041</v>
      </c>
      <c r="BS126" s="17" t="s">
        <v>60</v>
      </c>
      <c r="BT126" s="33" t="s">
        <v>208</v>
      </c>
      <c r="BU126" s="44">
        <f>'Por município'!AN126</f>
        <v>66</v>
      </c>
      <c r="BV126" s="173">
        <f>'Por município'!AO126</f>
        <v>1.156227501799856</v>
      </c>
      <c r="BW126" s="168">
        <f>'Por município'!AP126</f>
        <v>26.593232541396688</v>
      </c>
      <c r="BX126" s="17" t="s">
        <v>60</v>
      </c>
      <c r="BY126" s="33" t="s">
        <v>208</v>
      </c>
      <c r="BZ126" s="44">
        <f>'Por município'!AS126</f>
        <v>280</v>
      </c>
      <c r="CA126" s="173">
        <f>'Por município'!AT126</f>
        <v>1.1138054110018254</v>
      </c>
      <c r="CB126" s="168">
        <f>'Por município'!AU126</f>
        <v>27.845135275045635</v>
      </c>
      <c r="CC126" s="17" t="s">
        <v>60</v>
      </c>
      <c r="CD126" s="33" t="s">
        <v>208</v>
      </c>
      <c r="CE126" s="44">
        <f>'Por município'!AX126</f>
        <v>42</v>
      </c>
      <c r="CF126" s="173">
        <f>'Por município'!AY126</f>
        <v>0.80929127623069819</v>
      </c>
      <c r="CG126" s="168">
        <f>'Por município'!AZ126</f>
        <v>13.75795169592187</v>
      </c>
      <c r="CH126" s="17" t="s">
        <v>60</v>
      </c>
      <c r="CI126" s="33" t="s">
        <v>208</v>
      </c>
      <c r="CJ126" s="44">
        <f>'Por município'!BC126</f>
        <v>13</v>
      </c>
      <c r="CK126" s="173">
        <f>'Por município'!BD126</f>
        <v>1.0468836183121897</v>
      </c>
      <c r="CL126" s="168">
        <f>'Por município'!BE126</f>
        <v>33.50027578599007</v>
      </c>
      <c r="CM126" s="212">
        <f>M126+U126+Y126+AC126+AG126+AL126+AQ126+AY126+BG126+BL126+BQ126+BV126+CA126+CF126+CK126</f>
        <v>11.125487713667274</v>
      </c>
      <c r="CN126" s="213">
        <f>N126+V126+Z126+AD126+AH126+AM126+AR126+AZ126+BH126+BM126+BR126+BW126+CB126+CG126+CL126</f>
        <v>221.95030817773966</v>
      </c>
    </row>
    <row r="127" spans="1:92" x14ac:dyDescent="0.25">
      <c r="A127" s="99">
        <v>125</v>
      </c>
      <c r="B127" s="19" t="s">
        <v>61</v>
      </c>
      <c r="C127" s="16">
        <f>'Por Zona'!C50</f>
        <v>37</v>
      </c>
      <c r="D127" s="52">
        <f>'Por Zona'!D50</f>
        <v>68</v>
      </c>
      <c r="E127" s="52">
        <f>'Por Zona'!E50</f>
        <v>67</v>
      </c>
      <c r="F127" s="52">
        <f>'Por Zona'!F50</f>
        <v>54</v>
      </c>
      <c r="G127" s="52">
        <f>'Por Zona'!G50</f>
        <v>51</v>
      </c>
      <c r="H127" s="52">
        <f>'Por Zona'!H50</f>
        <v>416</v>
      </c>
      <c r="I127" s="52">
        <f>'Por Zona'!I50</f>
        <v>207</v>
      </c>
      <c r="J127" s="163">
        <f>'Por Zona'!J50</f>
        <v>538</v>
      </c>
      <c r="K127" s="163">
        <f>'Por Zona'!K50</f>
        <v>325</v>
      </c>
      <c r="L127" s="53">
        <f>'Por Zona'!L50</f>
        <v>250</v>
      </c>
      <c r="M127" s="158">
        <f>'Por Zona'!M50</f>
        <v>0.68137581655779234</v>
      </c>
      <c r="N127" s="158">
        <f>'Por Zona'!N50</f>
        <v>9.5392614318090931</v>
      </c>
      <c r="O127" s="19" t="s">
        <v>61</v>
      </c>
      <c r="P127" s="52">
        <f>'Por Zona'!P50</f>
        <v>2</v>
      </c>
      <c r="Q127" s="52">
        <f>'Por Zona'!Q50</f>
        <v>2</v>
      </c>
      <c r="R127" s="52">
        <f>'Por Zona'!R50</f>
        <v>1</v>
      </c>
      <c r="S127" s="52">
        <f>'Por Zona'!S50</f>
        <v>0</v>
      </c>
      <c r="T127" s="53">
        <f>'Por Zona'!T50</f>
        <v>5</v>
      </c>
      <c r="U127" s="158">
        <f>'Por Zona'!U50</f>
        <v>0.70370370370370372</v>
      </c>
      <c r="V127" s="158">
        <f>'Por Zona'!V50</f>
        <v>7.7407407407407405</v>
      </c>
      <c r="W127" s="19" t="s">
        <v>61</v>
      </c>
      <c r="X127" s="54">
        <f>'Por Zona'!X50</f>
        <v>2</v>
      </c>
      <c r="Y127" s="158">
        <f>'Por Zona'!Y50</f>
        <v>0.78082191780821919</v>
      </c>
      <c r="Z127" s="158">
        <f>'Por Zona'!Z50</f>
        <v>60.12328767123288</v>
      </c>
      <c r="AA127" s="19" t="s">
        <v>61</v>
      </c>
      <c r="AB127" s="54">
        <f>'Por Zona'!AB50</f>
        <v>17</v>
      </c>
      <c r="AC127" s="158">
        <f>'Por Zona'!AC50</f>
        <v>0.67291666666666661</v>
      </c>
      <c r="AD127" s="158">
        <f>'Por Zona'!AD50</f>
        <v>17.49583333333333</v>
      </c>
      <c r="AE127" s="19" t="s">
        <v>61</v>
      </c>
      <c r="AF127" s="54">
        <f>'Por Zona'!AF50</f>
        <v>38</v>
      </c>
      <c r="AG127" s="158">
        <f>'Por Zona'!AG50</f>
        <v>1.0950455005055613</v>
      </c>
      <c r="AH127" s="158">
        <f>'Por Zona'!AH50</f>
        <v>26.28109201213347</v>
      </c>
      <c r="AI127" s="19" t="s">
        <v>61</v>
      </c>
      <c r="AJ127" s="33" t="s">
        <v>209</v>
      </c>
      <c r="AK127" s="41">
        <f>'Por município'!D127</f>
        <v>8955</v>
      </c>
      <c r="AL127" s="173">
        <f>'Por município'!E127</f>
        <v>0.50572300213246668</v>
      </c>
      <c r="AM127" s="169">
        <f>'Por município'!F127</f>
        <v>2.5286150106623335</v>
      </c>
      <c r="AN127" s="19" t="s">
        <v>61</v>
      </c>
      <c r="AO127" s="33" t="s">
        <v>209</v>
      </c>
      <c r="AP127" s="42">
        <f>'Por município'!I127</f>
        <v>2.1370741176543886</v>
      </c>
      <c r="AQ127" s="173">
        <f>'Por município'!J127</f>
        <v>-0.2611949635959398</v>
      </c>
      <c r="AR127" s="168">
        <f>'Por município'!K127</f>
        <v>-5.0280030492218408</v>
      </c>
      <c r="AS127" s="19" t="s">
        <v>61</v>
      </c>
      <c r="AT127" s="33" t="s">
        <v>209</v>
      </c>
      <c r="AU127" s="14">
        <f>'Por município'!N127</f>
        <v>647</v>
      </c>
      <c r="AV127" s="14">
        <f>'Por município'!O127</f>
        <v>7569</v>
      </c>
      <c r="AW127" s="14">
        <f>'Por município'!P127</f>
        <v>143</v>
      </c>
      <c r="AX127" s="43">
        <f>'Por município'!Q127</f>
        <v>7.6337899543379004</v>
      </c>
      <c r="AY127" s="173">
        <f>'Por município'!R127</f>
        <v>0.94126711734467672</v>
      </c>
      <c r="AZ127" s="168">
        <f>'Por município'!S127</f>
        <v>7.5301369387574137</v>
      </c>
      <c r="BA127" s="19" t="s">
        <v>61</v>
      </c>
      <c r="BB127" s="33" t="s">
        <v>209</v>
      </c>
      <c r="BC127" s="14">
        <f>'Por município'!V127</f>
        <v>6777</v>
      </c>
      <c r="BD127" s="14">
        <f>'Por município'!W127</f>
        <v>3051</v>
      </c>
      <c r="BE127" s="14">
        <f>'Por município'!X127</f>
        <v>6193</v>
      </c>
      <c r="BF127" s="43">
        <f>'Por município'!Y127</f>
        <v>14.631050228310501</v>
      </c>
      <c r="BG127" s="173">
        <f>'Por município'!Z127</f>
        <v>0.59585309158530941</v>
      </c>
      <c r="BH127" s="168">
        <f>'Por município'!AA127</f>
        <v>3.5751185495118563</v>
      </c>
      <c r="BI127" s="19" t="s">
        <v>61</v>
      </c>
      <c r="BJ127" s="33" t="s">
        <v>209</v>
      </c>
      <c r="BK127" s="44">
        <f>'Por município'!AD127</f>
        <v>0</v>
      </c>
      <c r="BL127" s="173">
        <f>'Por município'!AE127</f>
        <v>0</v>
      </c>
      <c r="BM127" s="168">
        <f>'Por município'!AF127</f>
        <v>0</v>
      </c>
      <c r="BN127" s="19" t="s">
        <v>61</v>
      </c>
      <c r="BO127" s="33" t="s">
        <v>209</v>
      </c>
      <c r="BP127" s="44">
        <f>'Por município'!AI127</f>
        <v>11</v>
      </c>
      <c r="BQ127" s="173">
        <f>'Por município'!AJ127</f>
        <v>1.0844024307900066</v>
      </c>
      <c r="BR127" s="168">
        <f>'Por município'!AK127</f>
        <v>21.688048615800135</v>
      </c>
      <c r="BS127" s="19" t="s">
        <v>61</v>
      </c>
      <c r="BT127" s="33" t="s">
        <v>209</v>
      </c>
      <c r="BU127" s="44">
        <f>'Por município'!AN127</f>
        <v>45</v>
      </c>
      <c r="BV127" s="173">
        <f>'Por município'!AO127</f>
        <v>0.78833693304535635</v>
      </c>
      <c r="BW127" s="168">
        <f>'Por município'!AP127</f>
        <v>18.131749460043196</v>
      </c>
      <c r="BX127" s="19" t="s">
        <v>61</v>
      </c>
      <c r="BY127" s="33" t="s">
        <v>209</v>
      </c>
      <c r="BZ127" s="44">
        <f>'Por município'!AS127</f>
        <v>189</v>
      </c>
      <c r="CA127" s="173">
        <f>'Por município'!AT127</f>
        <v>0.75181865242623225</v>
      </c>
      <c r="CB127" s="168">
        <f>'Por município'!AU127</f>
        <v>18.795466310655804</v>
      </c>
      <c r="CC127" s="19" t="s">
        <v>61</v>
      </c>
      <c r="CD127" s="33" t="s">
        <v>209</v>
      </c>
      <c r="CE127" s="44">
        <f>'Por município'!AX127</f>
        <v>33</v>
      </c>
      <c r="CF127" s="173">
        <f>'Por município'!AY127</f>
        <v>0.63587171703840573</v>
      </c>
      <c r="CG127" s="168">
        <f>'Por município'!AZ127</f>
        <v>10.809819189652897</v>
      </c>
      <c r="CH127" s="19" t="s">
        <v>61</v>
      </c>
      <c r="CI127" s="33" t="s">
        <v>209</v>
      </c>
      <c r="CJ127" s="44">
        <f>'Por município'!BC127</f>
        <v>11</v>
      </c>
      <c r="CK127" s="173">
        <f>'Por município'!BD127</f>
        <v>0.88582460011031439</v>
      </c>
      <c r="CL127" s="168">
        <f>'Por município'!BE127</f>
        <v>28.34638720353006</v>
      </c>
      <c r="CM127" s="212">
        <f>M127+U127+Y127+AC127+AG127+AL127+AQ127+AY127+BG127+BL127+BQ127+BV127+CA127+CF127+CK127+AL128+AQ128+AY128+BG128+BL128+BQ128+BV128+CA128+CF128+CK128</f>
        <v>15.621264925602313</v>
      </c>
      <c r="CN127" s="213">
        <f>N127+V127+Z127+AD127+AH127+AM127+AR127+AZ127+BH127+BM127+BR127+BW127+CB127+CG127+CL127+AM128+AR128+AZ128+BH128+BM128+BR128+BW128+CB128+CG128+CL128</f>
        <v>369.30256659892666</v>
      </c>
    </row>
    <row r="128" spans="1:92" x14ac:dyDescent="0.25">
      <c r="A128" s="99">
        <v>126</v>
      </c>
      <c r="B128" s="19"/>
      <c r="C128" s="16"/>
      <c r="D128" s="20"/>
      <c r="E128" s="20"/>
      <c r="F128" s="20"/>
      <c r="G128" s="20"/>
      <c r="H128" s="20"/>
      <c r="I128" s="20"/>
      <c r="J128" s="164"/>
      <c r="K128" s="164"/>
      <c r="L128" s="50"/>
      <c r="M128" s="158"/>
      <c r="N128" s="158"/>
      <c r="O128" s="19"/>
      <c r="P128" s="20"/>
      <c r="Q128" s="20"/>
      <c r="R128" s="20"/>
      <c r="S128" s="20"/>
      <c r="T128" s="50"/>
      <c r="U128" s="158"/>
      <c r="V128" s="158"/>
      <c r="W128" s="19"/>
      <c r="X128" s="51"/>
      <c r="Y128" s="158"/>
      <c r="Z128" s="158"/>
      <c r="AA128" s="19"/>
      <c r="AB128" s="51"/>
      <c r="AC128" s="158"/>
      <c r="AD128" s="158"/>
      <c r="AE128" s="19"/>
      <c r="AF128" s="51"/>
      <c r="AG128" s="158"/>
      <c r="AH128" s="158"/>
      <c r="AI128" s="19"/>
      <c r="AJ128" s="33" t="s">
        <v>210</v>
      </c>
      <c r="AK128" s="41">
        <f>'Por município'!D128</f>
        <v>6459</v>
      </c>
      <c r="AL128" s="173">
        <f>'Por município'!E128</f>
        <v>0.36476436301212756</v>
      </c>
      <c r="AM128" s="169">
        <f>'Por município'!F128</f>
        <v>1.8238218150606378</v>
      </c>
      <c r="AN128" s="19"/>
      <c r="AO128" s="33" t="s">
        <v>210</v>
      </c>
      <c r="AP128" s="42">
        <f>'Por município'!I128</f>
        <v>5.0922163439102421</v>
      </c>
      <c r="AQ128" s="173">
        <f>'Por município'!J128</f>
        <v>-0.62237488703954491</v>
      </c>
      <c r="AR128" s="168">
        <f>'Por município'!K128</f>
        <v>-11.98071657551124</v>
      </c>
      <c r="AS128" s="19"/>
      <c r="AT128" s="33" t="s">
        <v>210</v>
      </c>
      <c r="AU128" s="14">
        <f>'Por município'!N128</f>
        <v>423</v>
      </c>
      <c r="AV128" s="14">
        <f>'Por município'!O128</f>
        <v>573</v>
      </c>
      <c r="AW128" s="14">
        <f>'Por município'!P128</f>
        <v>246</v>
      </c>
      <c r="AX128" s="43">
        <f>'Por município'!Q128</f>
        <v>1.1342465753424658</v>
      </c>
      <c r="AY128" s="173">
        <f>'Por município'!R128</f>
        <v>0.13985569562652092</v>
      </c>
      <c r="AZ128" s="168">
        <f>'Por município'!S128</f>
        <v>1.1188455650121674</v>
      </c>
      <c r="BA128" s="19"/>
      <c r="BB128" s="33" t="s">
        <v>210</v>
      </c>
      <c r="BC128" s="14">
        <f>'Por município'!V128</f>
        <v>4783</v>
      </c>
      <c r="BD128" s="14">
        <f>'Por município'!W128</f>
        <v>496</v>
      </c>
      <c r="BE128" s="14">
        <f>'Por município'!X128</f>
        <v>5078</v>
      </c>
      <c r="BF128" s="43">
        <f>'Por município'!Y128</f>
        <v>9.4584474885844756</v>
      </c>
      <c r="BG128" s="173">
        <f>'Por município'!Z128</f>
        <v>0.38519758251975844</v>
      </c>
      <c r="BH128" s="168">
        <f>'Por município'!AA128</f>
        <v>2.3111854951185506</v>
      </c>
      <c r="BI128" s="19"/>
      <c r="BJ128" s="33" t="s">
        <v>210</v>
      </c>
      <c r="BK128" s="44">
        <f>'Por município'!AD128</f>
        <v>3</v>
      </c>
      <c r="BL128" s="173">
        <f>'Por município'!AE128</f>
        <v>2.8815789473684208</v>
      </c>
      <c r="BM128" s="168">
        <f>'Por município'!AF128</f>
        <v>83.565789473684205</v>
      </c>
      <c r="BN128" s="19"/>
      <c r="BO128" s="33" t="s">
        <v>210</v>
      </c>
      <c r="BP128" s="44">
        <f>'Por município'!AI128</f>
        <v>5</v>
      </c>
      <c r="BQ128" s="173">
        <f>'Por município'!AJ128</f>
        <v>0.49291019581363943</v>
      </c>
      <c r="BR128" s="168">
        <f>'Por município'!AK128</f>
        <v>9.8582039162727888</v>
      </c>
      <c r="BS128" s="19"/>
      <c r="BT128" s="33" t="s">
        <v>210</v>
      </c>
      <c r="BU128" s="44">
        <f>'Por município'!AN128</f>
        <v>20</v>
      </c>
      <c r="BV128" s="173">
        <f>'Por município'!AO128</f>
        <v>0.35037197024238059</v>
      </c>
      <c r="BW128" s="168">
        <f>'Por município'!AP128</f>
        <v>8.058555315574754</v>
      </c>
      <c r="BX128" s="19"/>
      <c r="BY128" s="33" t="s">
        <v>210</v>
      </c>
      <c r="BZ128" s="44">
        <f>'Por município'!AS128</f>
        <v>115</v>
      </c>
      <c r="CA128" s="173">
        <f>'Por município'!AT128</f>
        <v>0.45745579380432116</v>
      </c>
      <c r="CB128" s="168">
        <f>'Por município'!AU128</f>
        <v>11.43639484510803</v>
      </c>
      <c r="CC128" s="19"/>
      <c r="CD128" s="33" t="s">
        <v>210</v>
      </c>
      <c r="CE128" s="44">
        <f>'Por município'!AX128</f>
        <v>22</v>
      </c>
      <c r="CF128" s="173">
        <f>'Por município'!AY128</f>
        <v>0.42391447802560384</v>
      </c>
      <c r="CG128" s="168">
        <f>'Por município'!AZ128</f>
        <v>7.2065461264352653</v>
      </c>
      <c r="CH128" s="19"/>
      <c r="CI128" s="33" t="s">
        <v>210</v>
      </c>
      <c r="CJ128" s="44">
        <f>'Por município'!BC128</f>
        <v>11</v>
      </c>
      <c r="CK128" s="173">
        <f>'Por município'!BD128</f>
        <v>0.88582460011031439</v>
      </c>
      <c r="CL128" s="168">
        <f>'Por município'!BE128</f>
        <v>28.34638720353006</v>
      </c>
      <c r="CM128" s="214"/>
      <c r="CN128" s="215"/>
    </row>
    <row r="129" spans="1:92" x14ac:dyDescent="0.25">
      <c r="A129" s="99">
        <v>127</v>
      </c>
      <c r="B129" s="24" t="s">
        <v>62</v>
      </c>
      <c r="C129" s="16">
        <f>'Por Zona'!C51</f>
        <v>47</v>
      </c>
      <c r="D129" s="52">
        <f>'Por Zona'!D51</f>
        <v>88</v>
      </c>
      <c r="E129" s="52">
        <f>'Por Zona'!E51</f>
        <v>82</v>
      </c>
      <c r="F129" s="52">
        <f>'Por Zona'!F51</f>
        <v>91</v>
      </c>
      <c r="G129" s="52">
        <f>'Por Zona'!G51</f>
        <v>75</v>
      </c>
      <c r="H129" s="52">
        <f>'Por Zona'!H51</f>
        <v>766</v>
      </c>
      <c r="I129" s="52">
        <f>'Por Zona'!I51</f>
        <v>170</v>
      </c>
      <c r="J129" s="163">
        <f>'Por Zona'!J51</f>
        <v>945</v>
      </c>
      <c r="K129" s="163">
        <f>'Por Zona'!K51</f>
        <v>327</v>
      </c>
      <c r="L129" s="53">
        <f>'Por Zona'!L51</f>
        <v>665</v>
      </c>
      <c r="M129" s="158">
        <f>'Por Zona'!M51</f>
        <v>1.1968404212771631</v>
      </c>
      <c r="N129" s="158">
        <f>'Por Zona'!N51</f>
        <v>16.755765897880284</v>
      </c>
      <c r="O129" s="24" t="s">
        <v>62</v>
      </c>
      <c r="P129" s="52">
        <f>'Por Zona'!P51</f>
        <v>2</v>
      </c>
      <c r="Q129" s="52">
        <f>'Por Zona'!Q51</f>
        <v>8</v>
      </c>
      <c r="R129" s="52">
        <f>'Por Zona'!R51</f>
        <v>0</v>
      </c>
      <c r="S129" s="52">
        <f>'Por Zona'!S51</f>
        <v>0</v>
      </c>
      <c r="T129" s="53">
        <f>'Por Zona'!T51</f>
        <v>10</v>
      </c>
      <c r="U129" s="158">
        <f>'Por Zona'!U51</f>
        <v>1.4074074074074074</v>
      </c>
      <c r="V129" s="158">
        <f>'Por Zona'!V51</f>
        <v>15.481481481481481</v>
      </c>
      <c r="W129" s="24" t="s">
        <v>62</v>
      </c>
      <c r="X129" s="54">
        <f>'Por Zona'!X51</f>
        <v>1</v>
      </c>
      <c r="Y129" s="158">
        <f>'Por Zona'!Y51</f>
        <v>0.3904109589041096</v>
      </c>
      <c r="Z129" s="158">
        <f>'Por Zona'!Z51</f>
        <v>30.06164383561644</v>
      </c>
      <c r="AA129" s="24" t="s">
        <v>62</v>
      </c>
      <c r="AB129" s="54">
        <f>'Por Zona'!AB51</f>
        <v>51</v>
      </c>
      <c r="AC129" s="158">
        <f>'Por Zona'!AC51</f>
        <v>2.0187499999999998</v>
      </c>
      <c r="AD129" s="158">
        <f>'Por Zona'!AD51</f>
        <v>52.487499999999997</v>
      </c>
      <c r="AE129" s="24" t="s">
        <v>62</v>
      </c>
      <c r="AF129" s="54">
        <f>'Por Zona'!AF51</f>
        <v>0</v>
      </c>
      <c r="AG129" s="158">
        <f>'Por Zona'!AG51</f>
        <v>0</v>
      </c>
      <c r="AH129" s="158">
        <f>'Por Zona'!AH51</f>
        <v>0</v>
      </c>
      <c r="AI129" s="24" t="s">
        <v>62</v>
      </c>
      <c r="AJ129" s="33" t="s">
        <v>142</v>
      </c>
      <c r="AK129" s="41">
        <f>'Por município'!D129</f>
        <v>109729</v>
      </c>
      <c r="AL129" s="173">
        <f>'Por município'!E129</f>
        <v>6.1968151089886589</v>
      </c>
      <c r="AM129" s="169">
        <f>'Por município'!F129</f>
        <v>30.984075544943295</v>
      </c>
      <c r="AN129" s="24" t="s">
        <v>62</v>
      </c>
      <c r="AO129" s="33" t="s">
        <v>142</v>
      </c>
      <c r="AP129" s="42">
        <f>'Por município'!I129</f>
        <v>198.49118916881477</v>
      </c>
      <c r="AQ129" s="173">
        <f>'Por município'!J129</f>
        <v>-24.259757067278198</v>
      </c>
      <c r="AR129" s="168">
        <f>'Por município'!K129</f>
        <v>-467.00032354510529</v>
      </c>
      <c r="AS129" s="24" t="s">
        <v>62</v>
      </c>
      <c r="AT129" s="33" t="s">
        <v>142</v>
      </c>
      <c r="AU129" s="14">
        <f>'Por município'!N129</f>
        <v>31084</v>
      </c>
      <c r="AV129" s="14">
        <f>'Por município'!O129</f>
        <v>8968</v>
      </c>
      <c r="AW129" s="14">
        <f>'Por município'!P129</f>
        <v>4781</v>
      </c>
      <c r="AX129" s="43">
        <f>'Por município'!Q129</f>
        <v>40.943378995433797</v>
      </c>
      <c r="AY129" s="173">
        <f>'Por município'!R129</f>
        <v>5.0484302753814916</v>
      </c>
      <c r="AZ129" s="168">
        <f>'Por município'!S129</f>
        <v>40.387442203051933</v>
      </c>
      <c r="BA129" s="24" t="s">
        <v>62</v>
      </c>
      <c r="BB129" s="33" t="s">
        <v>142</v>
      </c>
      <c r="BC129" s="14">
        <f>'Por município'!V129</f>
        <v>85981</v>
      </c>
      <c r="BD129" s="14">
        <f>'Por município'!W129</f>
        <v>6088</v>
      </c>
      <c r="BE129" s="14">
        <f>'Por município'!X129</f>
        <v>53313</v>
      </c>
      <c r="BF129" s="43">
        <f>'Por município'!Y129</f>
        <v>132.76894977168948</v>
      </c>
      <c r="BG129" s="173">
        <f>'Por município'!Z129</f>
        <v>5.4070478847047889</v>
      </c>
      <c r="BH129" s="168">
        <f>'Por município'!AA129</f>
        <v>32.442287308228735</v>
      </c>
      <c r="BI129" s="24" t="s">
        <v>62</v>
      </c>
      <c r="BJ129" s="33" t="s">
        <v>142</v>
      </c>
      <c r="BK129" s="44">
        <f>'Por município'!AD129</f>
        <v>0</v>
      </c>
      <c r="BL129" s="173">
        <f>'Por município'!AE129</f>
        <v>0</v>
      </c>
      <c r="BM129" s="168">
        <f>'Por município'!AF129</f>
        <v>0</v>
      </c>
      <c r="BN129" s="24" t="s">
        <v>62</v>
      </c>
      <c r="BO129" s="33" t="s">
        <v>142</v>
      </c>
      <c r="BP129" s="44">
        <f>'Por município'!AI129</f>
        <v>50</v>
      </c>
      <c r="BQ129" s="173">
        <f>'Por município'!AJ129</f>
        <v>4.9291019581363944</v>
      </c>
      <c r="BR129" s="168">
        <f>'Por município'!AK129</f>
        <v>98.582039162727881</v>
      </c>
      <c r="BS129" s="24" t="s">
        <v>62</v>
      </c>
      <c r="BT129" s="33" t="s">
        <v>142</v>
      </c>
      <c r="BU129" s="44">
        <f>'Por município'!AN129</f>
        <v>312</v>
      </c>
      <c r="BV129" s="173">
        <f>'Por município'!AO129</f>
        <v>5.4658027357811383</v>
      </c>
      <c r="BW129" s="168">
        <f>'Por município'!AP129</f>
        <v>125.71346292296619</v>
      </c>
      <c r="BX129" s="24" t="s">
        <v>62</v>
      </c>
      <c r="BY129" s="33" t="s">
        <v>142</v>
      </c>
      <c r="BZ129" s="44">
        <f>'Por município'!AS129</f>
        <v>1307</v>
      </c>
      <c r="CA129" s="173">
        <f>'Por município'!AT129</f>
        <v>5.1990845434978059</v>
      </c>
      <c r="CB129" s="168">
        <f>'Por município'!AU129</f>
        <v>129.97711358744516</v>
      </c>
      <c r="CC129" s="24" t="s">
        <v>62</v>
      </c>
      <c r="CD129" s="33" t="s">
        <v>142</v>
      </c>
      <c r="CE129" s="44">
        <f>'Por município'!AX129</f>
        <v>282</v>
      </c>
      <c r="CF129" s="173">
        <f>'Por município'!AY129</f>
        <v>5.4338128546918307</v>
      </c>
      <c r="CG129" s="168">
        <f>'Por município'!AZ129</f>
        <v>92.374818529761129</v>
      </c>
      <c r="CH129" s="24" t="s">
        <v>62</v>
      </c>
      <c r="CI129" s="33" t="s">
        <v>142</v>
      </c>
      <c r="CJ129" s="44">
        <f>'Por município'!BC129</f>
        <v>23</v>
      </c>
      <c r="CK129" s="173">
        <f>'Por município'!BD129</f>
        <v>1.8521787093215665</v>
      </c>
      <c r="CL129" s="168">
        <f>'Por município'!BE129</f>
        <v>59.269718698290127</v>
      </c>
      <c r="CM129" s="212">
        <f>M129+U129+Y129+AC129+AG129+AL129+AQ129+AY129+BG129+BL129+BQ129+BV129+CA129+CF129+CK129</f>
        <v>20.285925790814158</v>
      </c>
      <c r="CN129" s="213">
        <f>N129+V129+Z129+AD129+AH129+AM129+AR129+AZ129+BH129+BM129+BR129+BW129+CB129+CG129+CL129</f>
        <v>257.51702562728735</v>
      </c>
    </row>
    <row r="130" spans="1:92" x14ac:dyDescent="0.25">
      <c r="A130" s="99">
        <v>128</v>
      </c>
      <c r="B130" s="19" t="s">
        <v>63</v>
      </c>
      <c r="C130" s="16">
        <f>'Por Zona'!C52</f>
        <v>32</v>
      </c>
      <c r="D130" s="52">
        <f>'Por Zona'!D52</f>
        <v>14</v>
      </c>
      <c r="E130" s="52">
        <f>'Por Zona'!E52</f>
        <v>15</v>
      </c>
      <c r="F130" s="52">
        <f>'Por Zona'!F52</f>
        <v>94</v>
      </c>
      <c r="G130" s="52">
        <f>'Por Zona'!G52</f>
        <v>94</v>
      </c>
      <c r="H130" s="52">
        <f>'Por Zona'!H52</f>
        <v>564</v>
      </c>
      <c r="I130" s="52">
        <f>'Por Zona'!I52</f>
        <v>302</v>
      </c>
      <c r="J130" s="163">
        <f>'Por Zona'!J52</f>
        <v>672</v>
      </c>
      <c r="K130" s="163">
        <f>'Por Zona'!K52</f>
        <v>411</v>
      </c>
      <c r="L130" s="53">
        <f>'Por Zona'!L52</f>
        <v>293</v>
      </c>
      <c r="M130" s="158">
        <f>'Por Zona'!M52</f>
        <v>0.85108652179709365</v>
      </c>
      <c r="N130" s="158">
        <f>'Por Zona'!N52</f>
        <v>11.91521130515931</v>
      </c>
      <c r="O130" s="19" t="s">
        <v>63</v>
      </c>
      <c r="P130" s="52">
        <f>'Por Zona'!P52</f>
        <v>2</v>
      </c>
      <c r="Q130" s="52">
        <f>'Por Zona'!Q52</f>
        <v>1</v>
      </c>
      <c r="R130" s="52">
        <f>'Por Zona'!R52</f>
        <v>4</v>
      </c>
      <c r="S130" s="52">
        <f>'Por Zona'!S52</f>
        <v>0</v>
      </c>
      <c r="T130" s="53">
        <f>'Por Zona'!T52</f>
        <v>7</v>
      </c>
      <c r="U130" s="158">
        <f>'Por Zona'!U52</f>
        <v>0.98518518518518505</v>
      </c>
      <c r="V130" s="158">
        <f>'Por Zona'!V52</f>
        <v>10.837037037037035</v>
      </c>
      <c r="W130" s="19" t="s">
        <v>63</v>
      </c>
      <c r="X130" s="54">
        <f>'Por Zona'!X52</f>
        <v>3</v>
      </c>
      <c r="Y130" s="158">
        <f>'Por Zona'!Y52</f>
        <v>1.1712328767123288</v>
      </c>
      <c r="Z130" s="158">
        <f>'Por Zona'!Z52</f>
        <v>90.18493150684931</v>
      </c>
      <c r="AA130" s="19" t="s">
        <v>63</v>
      </c>
      <c r="AB130" s="54">
        <f>'Por Zona'!AB52</f>
        <v>17</v>
      </c>
      <c r="AC130" s="158">
        <f>'Por Zona'!AC52</f>
        <v>0.67291666666666661</v>
      </c>
      <c r="AD130" s="158">
        <f>'Por Zona'!AD52</f>
        <v>17.49583333333333</v>
      </c>
      <c r="AE130" s="19" t="s">
        <v>63</v>
      </c>
      <c r="AF130" s="54">
        <f>'Por Zona'!AF52</f>
        <v>50</v>
      </c>
      <c r="AG130" s="158">
        <f>'Por Zona'!AG52</f>
        <v>1.4408493427704752</v>
      </c>
      <c r="AH130" s="158">
        <f>'Por Zona'!AH52</f>
        <v>34.580384226491404</v>
      </c>
      <c r="AI130" s="19" t="s">
        <v>63</v>
      </c>
      <c r="AJ130" s="33" t="s">
        <v>211</v>
      </c>
      <c r="AK130" s="41">
        <f>'Por município'!D130</f>
        <v>5792</v>
      </c>
      <c r="AL130" s="173">
        <f>'Por município'!E130</f>
        <v>0.32709632924078691</v>
      </c>
      <c r="AM130" s="169">
        <f>'Por município'!F130</f>
        <v>1.6354816462039345</v>
      </c>
      <c r="AN130" s="19" t="s">
        <v>63</v>
      </c>
      <c r="AO130" s="33" t="s">
        <v>211</v>
      </c>
      <c r="AP130" s="42">
        <f>'Por município'!I130</f>
        <v>0.50187846917451995</v>
      </c>
      <c r="AQ130" s="173">
        <f>'Por município'!J130</f>
        <v>-6.1340000986725034E-2</v>
      </c>
      <c r="AR130" s="168">
        <f>'Por município'!K130</f>
        <v>-1.1807950189944569</v>
      </c>
      <c r="AS130" s="19" t="s">
        <v>63</v>
      </c>
      <c r="AT130" s="33" t="s">
        <v>211</v>
      </c>
      <c r="AU130" s="14">
        <f>'Por município'!N130</f>
        <v>246</v>
      </c>
      <c r="AV130" s="14">
        <f>'Por município'!O130</f>
        <v>296</v>
      </c>
      <c r="AW130" s="14">
        <f>'Por município'!P130</f>
        <v>449</v>
      </c>
      <c r="AX130" s="43">
        <f>'Por município'!Q130</f>
        <v>0.90502283105022829</v>
      </c>
      <c r="AY130" s="173">
        <f>'Por município'!R130</f>
        <v>0.11159178290328682</v>
      </c>
      <c r="AZ130" s="168">
        <f>'Por município'!S130</f>
        <v>0.89273426322629457</v>
      </c>
      <c r="BA130" s="19" t="s">
        <v>63</v>
      </c>
      <c r="BB130" s="33" t="s">
        <v>211</v>
      </c>
      <c r="BC130" s="14">
        <f>'Por município'!V130</f>
        <v>4225</v>
      </c>
      <c r="BD130" s="14">
        <f>'Por município'!W130</f>
        <v>440</v>
      </c>
      <c r="BE130" s="14">
        <f>'Por município'!X130</f>
        <v>5773</v>
      </c>
      <c r="BF130" s="43">
        <f>'Por município'!Y130</f>
        <v>9.5324200913241999</v>
      </c>
      <c r="BG130" s="173">
        <f>'Por município'!Z130</f>
        <v>0.38821013482101357</v>
      </c>
      <c r="BH130" s="168">
        <f>'Por município'!AA130</f>
        <v>2.3292608089260813</v>
      </c>
      <c r="BI130" s="19" t="s">
        <v>63</v>
      </c>
      <c r="BJ130" s="33" t="s">
        <v>211</v>
      </c>
      <c r="BK130" s="44">
        <f>'Por município'!AD130</f>
        <v>3</v>
      </c>
      <c r="BL130" s="173">
        <f>'Por município'!AE130</f>
        <v>2.8815789473684208</v>
      </c>
      <c r="BM130" s="168">
        <f>'Por município'!AF130</f>
        <v>83.565789473684205</v>
      </c>
      <c r="BN130" s="19" t="s">
        <v>63</v>
      </c>
      <c r="BO130" s="33" t="s">
        <v>211</v>
      </c>
      <c r="BP130" s="44">
        <f>'Por município'!AI130</f>
        <v>5</v>
      </c>
      <c r="BQ130" s="173">
        <f>'Por município'!AJ130</f>
        <v>0.49291019581363943</v>
      </c>
      <c r="BR130" s="168">
        <f>'Por município'!AK130</f>
        <v>9.8582039162727888</v>
      </c>
      <c r="BS130" s="19" t="s">
        <v>63</v>
      </c>
      <c r="BT130" s="33" t="s">
        <v>211</v>
      </c>
      <c r="BU130" s="44">
        <f>'Por município'!AN130</f>
        <v>20</v>
      </c>
      <c r="BV130" s="173">
        <f>'Por município'!AO130</f>
        <v>0.35037197024238059</v>
      </c>
      <c r="BW130" s="168">
        <f>'Por município'!AP130</f>
        <v>8.058555315574754</v>
      </c>
      <c r="BX130" s="19" t="s">
        <v>63</v>
      </c>
      <c r="BY130" s="33" t="s">
        <v>211</v>
      </c>
      <c r="BZ130" s="44">
        <f>'Por município'!AS130</f>
        <v>87</v>
      </c>
      <c r="CA130" s="173">
        <f>'Por município'!AT130</f>
        <v>0.34607525270413858</v>
      </c>
      <c r="CB130" s="168">
        <f>'Por município'!AU130</f>
        <v>8.6518813176034648</v>
      </c>
      <c r="CC130" s="19" t="s">
        <v>63</v>
      </c>
      <c r="CD130" s="33" t="s">
        <v>211</v>
      </c>
      <c r="CE130" s="44">
        <f>'Por município'!AX130</f>
        <v>17</v>
      </c>
      <c r="CF130" s="173">
        <f>'Por município'!AY130</f>
        <v>0.32757027847433018</v>
      </c>
      <c r="CG130" s="168">
        <f>'Por município'!AZ130</f>
        <v>5.5686947340636133</v>
      </c>
      <c r="CH130" s="19" t="s">
        <v>63</v>
      </c>
      <c r="CI130" s="33" t="s">
        <v>211</v>
      </c>
      <c r="CJ130" s="44">
        <f>'Por município'!BC130</f>
        <v>11</v>
      </c>
      <c r="CK130" s="173">
        <f>'Por município'!BD130</f>
        <v>0.88582460011031439</v>
      </c>
      <c r="CL130" s="168">
        <f>'Por município'!BE130</f>
        <v>28.34638720353006</v>
      </c>
      <c r="CM130" s="212">
        <f>M130+U130+Y130+AC130+AG130+AL130+AQ130+AY130+BG130+BL130+BQ130+BV130+CA130+CF130+CK130+AL131+AQ131+AY131+BG131+BL131+BQ131+BV131+CA131+CF131+CK131+AL132+AQ132+AY132+BG132+BL132+BQ132+BV132+CA132+CF132+CK132</f>
        <v>22.51023873134994</v>
      </c>
      <c r="CN130" s="213">
        <f>N130+V130+Z130+AD130+AH130+AM130+AR130+AZ130+BH130+BM130+BR130+BW130+CB130+CG130+CL130+AM131+AR131+AZ131+BH131+BM131+BR131+BW131+CB131+CG131+CL131+AM132+AR132+AZ132+BH132+BM132+BR132+BW132+CB132+CG132+CL132</f>
        <v>554.54695242051343</v>
      </c>
    </row>
    <row r="131" spans="1:92" x14ac:dyDescent="0.25">
      <c r="A131" s="99">
        <v>129</v>
      </c>
      <c r="B131" s="19"/>
      <c r="C131" s="16"/>
      <c r="D131" s="20"/>
      <c r="E131" s="20"/>
      <c r="F131" s="20"/>
      <c r="G131" s="20"/>
      <c r="H131" s="20"/>
      <c r="I131" s="20"/>
      <c r="J131" s="164"/>
      <c r="K131" s="164"/>
      <c r="L131" s="50"/>
      <c r="M131" s="158"/>
      <c r="N131" s="158"/>
      <c r="O131" s="19"/>
      <c r="P131" s="20"/>
      <c r="Q131" s="20"/>
      <c r="R131" s="20"/>
      <c r="S131" s="20"/>
      <c r="T131" s="50"/>
      <c r="U131" s="158"/>
      <c r="V131" s="158"/>
      <c r="W131" s="19"/>
      <c r="X131" s="51"/>
      <c r="Y131" s="158"/>
      <c r="Z131" s="158"/>
      <c r="AA131" s="19"/>
      <c r="AB131" s="51"/>
      <c r="AC131" s="158"/>
      <c r="AD131" s="158"/>
      <c r="AE131" s="19"/>
      <c r="AF131" s="51"/>
      <c r="AG131" s="158"/>
      <c r="AH131" s="158"/>
      <c r="AI131" s="19"/>
      <c r="AJ131" s="33" t="s">
        <v>212</v>
      </c>
      <c r="AK131" s="41">
        <f>'Por município'!D131</f>
        <v>9456</v>
      </c>
      <c r="AL131" s="173">
        <f>'Por município'!E131</f>
        <v>0.53401638282128472</v>
      </c>
      <c r="AM131" s="169">
        <f>'Por município'!F131</f>
        <v>2.6700819141064236</v>
      </c>
      <c r="AN131" s="19"/>
      <c r="AO131" s="33" t="s">
        <v>212</v>
      </c>
      <c r="AP131" s="42">
        <f>'Por município'!I131</f>
        <v>1.6412636170729504</v>
      </c>
      <c r="AQ131" s="173">
        <f>'Por município'!J131</f>
        <v>-0.20059659474198835</v>
      </c>
      <c r="AR131" s="168">
        <f>'Por município'!K131</f>
        <v>-3.8614844487832758</v>
      </c>
      <c r="AS131" s="19"/>
      <c r="AT131" s="33" t="s">
        <v>212</v>
      </c>
      <c r="AU131" s="14">
        <f>'Por município'!N131</f>
        <v>444</v>
      </c>
      <c r="AV131" s="14">
        <f>'Por município'!O131</f>
        <v>677</v>
      </c>
      <c r="AW131" s="14">
        <f>'Por município'!P131</f>
        <v>300</v>
      </c>
      <c r="AX131" s="43">
        <f>'Por município'!Q131</f>
        <v>1.2977168949771689</v>
      </c>
      <c r="AY131" s="173">
        <f>'Por município'!R131</f>
        <v>0.16001203179169585</v>
      </c>
      <c r="AZ131" s="168">
        <f>'Por município'!S131</f>
        <v>1.2800962543335668</v>
      </c>
      <c r="BA131" s="19"/>
      <c r="BB131" s="33" t="s">
        <v>212</v>
      </c>
      <c r="BC131" s="14">
        <f>'Por município'!V131</f>
        <v>7292</v>
      </c>
      <c r="BD131" s="14">
        <f>'Por município'!W131</f>
        <v>888</v>
      </c>
      <c r="BE131" s="14">
        <f>'Por município'!X131</f>
        <v>9160</v>
      </c>
      <c r="BF131" s="43">
        <f>'Por município'!Y131</f>
        <v>15.835616438356164</v>
      </c>
      <c r="BG131" s="173">
        <f>'Por município'!Z131</f>
        <v>0.64490934449093462</v>
      </c>
      <c r="BH131" s="168">
        <f>'Por município'!AA131</f>
        <v>3.8694560669456077</v>
      </c>
      <c r="BI131" s="19"/>
      <c r="BJ131" s="33" t="s">
        <v>212</v>
      </c>
      <c r="BK131" s="44">
        <f>'Por município'!AD131</f>
        <v>3</v>
      </c>
      <c r="BL131" s="173">
        <f>'Por município'!AE131</f>
        <v>2.8815789473684208</v>
      </c>
      <c r="BM131" s="168">
        <f>'Por município'!AF131</f>
        <v>83.565789473684205</v>
      </c>
      <c r="BN131" s="19"/>
      <c r="BO131" s="33" t="s">
        <v>212</v>
      </c>
      <c r="BP131" s="44">
        <f>'Por município'!AI131</f>
        <v>8</v>
      </c>
      <c r="BQ131" s="173">
        <f>'Por município'!AJ131</f>
        <v>0.78865631330182318</v>
      </c>
      <c r="BR131" s="168">
        <f>'Por município'!AK131</f>
        <v>15.773126266036464</v>
      </c>
      <c r="BS131" s="19"/>
      <c r="BT131" s="33" t="s">
        <v>212</v>
      </c>
      <c r="BU131" s="44">
        <f>'Por município'!AN131</f>
        <v>29</v>
      </c>
      <c r="BV131" s="173">
        <f>'Por município'!AO131</f>
        <v>0.50803935685145185</v>
      </c>
      <c r="BW131" s="168">
        <f>'Por município'!AP131</f>
        <v>11.684905207583393</v>
      </c>
      <c r="BX131" s="19"/>
      <c r="BY131" s="33" t="s">
        <v>212</v>
      </c>
      <c r="BZ131" s="44">
        <f>'Por município'!AS131</f>
        <v>168</v>
      </c>
      <c r="CA131" s="173">
        <f>'Por município'!AT131</f>
        <v>0.66828324660109528</v>
      </c>
      <c r="CB131" s="168">
        <f>'Por município'!AU131</f>
        <v>16.707081165027382</v>
      </c>
      <c r="CC131" s="19"/>
      <c r="CD131" s="33" t="s">
        <v>212</v>
      </c>
      <c r="CE131" s="44">
        <f>'Por município'!AX131</f>
        <v>36</v>
      </c>
      <c r="CF131" s="173">
        <f>'Por município'!AY131</f>
        <v>0.69367823676916984</v>
      </c>
      <c r="CG131" s="168">
        <f>'Por município'!AZ131</f>
        <v>11.792530025075887</v>
      </c>
      <c r="CH131" s="19"/>
      <c r="CI131" s="33" t="s">
        <v>212</v>
      </c>
      <c r="CJ131" s="44">
        <f>'Por município'!BC131</f>
        <v>11</v>
      </c>
      <c r="CK131" s="173">
        <f>'Por município'!BD131</f>
        <v>0.88582460011031439</v>
      </c>
      <c r="CL131" s="168">
        <f>'Por município'!BE131</f>
        <v>28.34638720353006</v>
      </c>
      <c r="CM131" s="214"/>
      <c r="CN131" s="215"/>
    </row>
    <row r="132" spans="1:92" x14ac:dyDescent="0.25">
      <c r="A132" s="99">
        <v>130</v>
      </c>
      <c r="B132" s="19"/>
      <c r="C132" s="16"/>
      <c r="D132" s="20"/>
      <c r="E132" s="20"/>
      <c r="F132" s="20"/>
      <c r="G132" s="20"/>
      <c r="H132" s="20"/>
      <c r="I132" s="20"/>
      <c r="J132" s="164"/>
      <c r="K132" s="164"/>
      <c r="L132" s="50"/>
      <c r="M132" s="158"/>
      <c r="N132" s="158"/>
      <c r="O132" s="19"/>
      <c r="P132" s="20"/>
      <c r="Q132" s="20"/>
      <c r="R132" s="20"/>
      <c r="S132" s="20"/>
      <c r="T132" s="50"/>
      <c r="U132" s="158"/>
      <c r="V132" s="158"/>
      <c r="W132" s="19"/>
      <c r="X132" s="51"/>
      <c r="Y132" s="158"/>
      <c r="Z132" s="158"/>
      <c r="AA132" s="19"/>
      <c r="AB132" s="51"/>
      <c r="AC132" s="158"/>
      <c r="AD132" s="158"/>
      <c r="AE132" s="19"/>
      <c r="AF132" s="51"/>
      <c r="AG132" s="158"/>
      <c r="AH132" s="158"/>
      <c r="AI132" s="19"/>
      <c r="AJ132" s="33" t="s">
        <v>213</v>
      </c>
      <c r="AK132" s="41">
        <f>'Por município'!D132</f>
        <v>6237</v>
      </c>
      <c r="AL132" s="173">
        <f>'Por município'!E132</f>
        <v>0.35222717635959738</v>
      </c>
      <c r="AM132" s="169">
        <f>'Por município'!F132</f>
        <v>1.761135881797987</v>
      </c>
      <c r="AN132" s="19"/>
      <c r="AO132" s="33" t="s">
        <v>213</v>
      </c>
      <c r="AP132" s="42">
        <f>'Por município'!I132</f>
        <v>1.8051071866304154</v>
      </c>
      <c r="AQ132" s="173">
        <f>'Por município'!J132</f>
        <v>-0.22062169112608662</v>
      </c>
      <c r="AR132" s="168">
        <f>'Por município'!K132</f>
        <v>-4.2469675541771679</v>
      </c>
      <c r="AS132" s="19"/>
      <c r="AT132" s="33" t="s">
        <v>213</v>
      </c>
      <c r="AU132" s="14">
        <f>'Por município'!N132</f>
        <v>354</v>
      </c>
      <c r="AV132" s="14">
        <f>'Por município'!O132</f>
        <v>4910</v>
      </c>
      <c r="AW132" s="14">
        <f>'Por município'!P132</f>
        <v>207</v>
      </c>
      <c r="AX132" s="43">
        <f>'Por município'!Q132</f>
        <v>4.9963470319634702</v>
      </c>
      <c r="AY132" s="173">
        <f>'Por município'!R132</f>
        <v>0.61606321318252488</v>
      </c>
      <c r="AZ132" s="168">
        <f>'Por município'!S132</f>
        <v>4.9285057054601991</v>
      </c>
      <c r="BA132" s="19"/>
      <c r="BB132" s="33" t="s">
        <v>213</v>
      </c>
      <c r="BC132" s="14">
        <f>'Por município'!V132</f>
        <v>4837</v>
      </c>
      <c r="BD132" s="14">
        <f>'Por município'!W132</f>
        <v>1121</v>
      </c>
      <c r="BE132" s="14">
        <f>'Por município'!X132</f>
        <v>5753</v>
      </c>
      <c r="BF132" s="43">
        <f>'Por município'!Y132</f>
        <v>10.694977168949771</v>
      </c>
      <c r="BG132" s="173">
        <f>'Por município'!Z132</f>
        <v>0.4355555555555557</v>
      </c>
      <c r="BH132" s="168">
        <f>'Por município'!AA132</f>
        <v>2.6133333333333342</v>
      </c>
      <c r="BI132" s="19"/>
      <c r="BJ132" s="33" t="s">
        <v>213</v>
      </c>
      <c r="BK132" s="44">
        <f>'Por município'!AD132</f>
        <v>0</v>
      </c>
      <c r="BL132" s="173">
        <f>'Por município'!AE132</f>
        <v>0</v>
      </c>
      <c r="BM132" s="168">
        <f>'Por município'!AF132</f>
        <v>0</v>
      </c>
      <c r="BN132" s="19"/>
      <c r="BO132" s="33" t="s">
        <v>213</v>
      </c>
      <c r="BP132" s="44">
        <f>'Por município'!AI132</f>
        <v>4</v>
      </c>
      <c r="BQ132" s="173">
        <f>'Por município'!AJ132</f>
        <v>0.39432815665091159</v>
      </c>
      <c r="BR132" s="168">
        <f>'Por município'!AK132</f>
        <v>7.8865631330182318</v>
      </c>
      <c r="BS132" s="19"/>
      <c r="BT132" s="33" t="s">
        <v>213</v>
      </c>
      <c r="BU132" s="44">
        <f>'Por município'!AN132</f>
        <v>20</v>
      </c>
      <c r="BV132" s="173">
        <f>'Por município'!AO132</f>
        <v>0.35037197024238059</v>
      </c>
      <c r="BW132" s="168">
        <f>'Por município'!AP132</f>
        <v>8.058555315574754</v>
      </c>
      <c r="BX132" s="19"/>
      <c r="BY132" s="33" t="s">
        <v>213</v>
      </c>
      <c r="BZ132" s="44">
        <f>'Por município'!AS132</f>
        <v>135</v>
      </c>
      <c r="CA132" s="173">
        <f>'Por município'!AT132</f>
        <v>0.53701332316159445</v>
      </c>
      <c r="CB132" s="168">
        <f>'Por município'!AU132</f>
        <v>13.425333079039861</v>
      </c>
      <c r="CC132" s="19"/>
      <c r="CD132" s="33" t="s">
        <v>213</v>
      </c>
      <c r="CE132" s="44">
        <f>'Por município'!AX132</f>
        <v>22</v>
      </c>
      <c r="CF132" s="173">
        <f>'Por município'!AY132</f>
        <v>0.42391447802560384</v>
      </c>
      <c r="CG132" s="168">
        <f>'Por município'!AZ132</f>
        <v>7.2065461264352653</v>
      </c>
      <c r="CH132" s="19"/>
      <c r="CI132" s="33" t="s">
        <v>213</v>
      </c>
      <c r="CJ132" s="44">
        <f>'Por município'!BC132</f>
        <v>11</v>
      </c>
      <c r="CK132" s="173">
        <f>'Por município'!BD132</f>
        <v>0.88582460011031439</v>
      </c>
      <c r="CL132" s="168">
        <f>'Por município'!BE132</f>
        <v>28.34638720353006</v>
      </c>
      <c r="CM132" s="214"/>
      <c r="CN132" s="215"/>
    </row>
    <row r="133" spans="1:92" x14ac:dyDescent="0.25">
      <c r="A133" s="99">
        <v>131</v>
      </c>
      <c r="B133" s="24" t="s">
        <v>64</v>
      </c>
      <c r="C133" s="16">
        <f>'Por Zona'!C53</f>
        <v>321</v>
      </c>
      <c r="D133" s="52">
        <f>'Por Zona'!D53</f>
        <v>76</v>
      </c>
      <c r="E133" s="52">
        <f>'Por Zona'!E53</f>
        <v>69</v>
      </c>
      <c r="F133" s="52">
        <f>'Por Zona'!F53</f>
        <v>125</v>
      </c>
      <c r="G133" s="52">
        <f>'Por Zona'!G53</f>
        <v>89</v>
      </c>
      <c r="H133" s="52">
        <f>'Por Zona'!H53</f>
        <v>79</v>
      </c>
      <c r="I133" s="52">
        <f>'Por Zona'!I53</f>
        <v>27</v>
      </c>
      <c r="J133" s="163">
        <f>'Por Zona'!J53</f>
        <v>280</v>
      </c>
      <c r="K133" s="163">
        <f>'Por Zona'!K53</f>
        <v>185</v>
      </c>
      <c r="L133" s="53">
        <f>'Por Zona'!L53</f>
        <v>416</v>
      </c>
      <c r="M133" s="158">
        <f>'Por Zona'!M53</f>
        <v>0.3546193840821224</v>
      </c>
      <c r="N133" s="158">
        <f>'Por Zona'!N53</f>
        <v>4.9646713771497133</v>
      </c>
      <c r="O133" s="24" t="s">
        <v>64</v>
      </c>
      <c r="P133" s="52">
        <f>'Por Zona'!P53</f>
        <v>3</v>
      </c>
      <c r="Q133" s="52">
        <f>'Por Zona'!Q53</f>
        <v>9</v>
      </c>
      <c r="R133" s="52">
        <f>'Por Zona'!R53</f>
        <v>0</v>
      </c>
      <c r="S133" s="52">
        <f>'Por Zona'!S53</f>
        <v>0</v>
      </c>
      <c r="T133" s="53">
        <f>'Por Zona'!T53</f>
        <v>12</v>
      </c>
      <c r="U133" s="158">
        <f>'Por Zona'!U53</f>
        <v>1.6888888888888889</v>
      </c>
      <c r="V133" s="158">
        <f>'Por Zona'!V53</f>
        <v>18.577777777777779</v>
      </c>
      <c r="W133" s="24" t="s">
        <v>64</v>
      </c>
      <c r="X133" s="54">
        <f>'Por Zona'!X53</f>
        <v>1</v>
      </c>
      <c r="Y133" s="158">
        <f>'Por Zona'!Y53</f>
        <v>0.3904109589041096</v>
      </c>
      <c r="Z133" s="158">
        <f>'Por Zona'!Z53</f>
        <v>30.06164383561644</v>
      </c>
      <c r="AA133" s="24" t="s">
        <v>64</v>
      </c>
      <c r="AB133" s="54">
        <f>'Por Zona'!AB53</f>
        <v>38</v>
      </c>
      <c r="AC133" s="158">
        <f>'Por Zona'!AC53</f>
        <v>1.5041666666666667</v>
      </c>
      <c r="AD133" s="158">
        <f>'Por Zona'!AD53</f>
        <v>39.108333333333334</v>
      </c>
      <c r="AE133" s="24" t="s">
        <v>64</v>
      </c>
      <c r="AF133" s="54">
        <f>'Por Zona'!AF53</f>
        <v>0</v>
      </c>
      <c r="AG133" s="158">
        <f>'Por Zona'!AG53</f>
        <v>0</v>
      </c>
      <c r="AH133" s="158">
        <f>'Por Zona'!AH53</f>
        <v>0</v>
      </c>
      <c r="AI133" s="24" t="s">
        <v>64</v>
      </c>
      <c r="AJ133" s="33" t="s">
        <v>89</v>
      </c>
      <c r="AK133" s="41">
        <f>'Por município'!D133</f>
        <v>125061</v>
      </c>
      <c r="AL133" s="173">
        <f>'Por município'!E133</f>
        <v>7.062671621405741</v>
      </c>
      <c r="AM133" s="169">
        <f>'Por município'!F133</f>
        <v>35.313358107028705</v>
      </c>
      <c r="AN133" s="24" t="s">
        <v>64</v>
      </c>
      <c r="AO133" s="33" t="s">
        <v>89</v>
      </c>
      <c r="AP133" s="42">
        <f>'Por município'!I133</f>
        <v>46.945708230650702</v>
      </c>
      <c r="AQ133" s="173">
        <f>'Por município'!J133</f>
        <v>-5.7377432308004996</v>
      </c>
      <c r="AR133" s="168">
        <f>'Por município'!K133</f>
        <v>-110.45155719290962</v>
      </c>
      <c r="AS133" s="24" t="s">
        <v>64</v>
      </c>
      <c r="AT133" s="33" t="s">
        <v>89</v>
      </c>
      <c r="AU133" s="14">
        <f>'Por município'!N133</f>
        <v>47614</v>
      </c>
      <c r="AV133" s="14">
        <f>'Por município'!O133</f>
        <v>11850</v>
      </c>
      <c r="AW133" s="14">
        <f>'Por município'!P133</f>
        <v>5755</v>
      </c>
      <c r="AX133" s="43">
        <f>'Por município'!Q133</f>
        <v>59.560730593607303</v>
      </c>
      <c r="AY133" s="173">
        <f>'Por município'!R133</f>
        <v>7.3440004936119712</v>
      </c>
      <c r="AZ133" s="168">
        <f>'Por município'!S133</f>
        <v>58.752003948895769</v>
      </c>
      <c r="BA133" s="24" t="s">
        <v>64</v>
      </c>
      <c r="BB133" s="33" t="s">
        <v>89</v>
      </c>
      <c r="BC133" s="14">
        <f>'Por município'!V133</f>
        <v>98766</v>
      </c>
      <c r="BD133" s="14">
        <f>'Por município'!W133</f>
        <v>8079</v>
      </c>
      <c r="BE133" s="14">
        <f>'Por município'!X133</f>
        <v>83405</v>
      </c>
      <c r="BF133" s="43">
        <f>'Por município'!Y133</f>
        <v>173.74429223744292</v>
      </c>
      <c r="BG133" s="173">
        <f>'Por município'!Z133</f>
        <v>7.0757787075778733</v>
      </c>
      <c r="BH133" s="168">
        <f>'Por município'!AA133</f>
        <v>42.454672245467236</v>
      </c>
      <c r="BI133" s="24" t="s">
        <v>64</v>
      </c>
      <c r="BJ133" s="33" t="s">
        <v>89</v>
      </c>
      <c r="BK133" s="44">
        <f>'Por município'!AD133</f>
        <v>0</v>
      </c>
      <c r="BL133" s="173">
        <f>'Por município'!AE133</f>
        <v>0</v>
      </c>
      <c r="BM133" s="168">
        <f>'Por município'!AF133</f>
        <v>0</v>
      </c>
      <c r="BN133" s="24" t="s">
        <v>64</v>
      </c>
      <c r="BO133" s="33" t="s">
        <v>89</v>
      </c>
      <c r="BP133" s="44">
        <f>'Por município'!AI133</f>
        <v>38</v>
      </c>
      <c r="BQ133" s="173">
        <f>'Por município'!AJ133</f>
        <v>3.7461174881836596</v>
      </c>
      <c r="BR133" s="168">
        <f>'Por município'!AK133</f>
        <v>74.922349763673196</v>
      </c>
      <c r="BS133" s="24" t="s">
        <v>64</v>
      </c>
      <c r="BT133" s="33" t="s">
        <v>89</v>
      </c>
      <c r="BU133" s="44">
        <f>'Por município'!AN133</f>
        <v>323</v>
      </c>
      <c r="BV133" s="173">
        <f>'Por município'!AO133</f>
        <v>5.6585073194144462</v>
      </c>
      <c r="BW133" s="168">
        <f>'Por município'!AP133</f>
        <v>130.14566834653226</v>
      </c>
      <c r="BX133" s="24" t="s">
        <v>64</v>
      </c>
      <c r="BY133" s="33" t="s">
        <v>89</v>
      </c>
      <c r="BZ133" s="44">
        <f>'Por município'!AS133</f>
        <v>1573</v>
      </c>
      <c r="CA133" s="173">
        <f>'Por município'!AT133</f>
        <v>6.2571996839495414</v>
      </c>
      <c r="CB133" s="168">
        <f>'Por município'!AU133</f>
        <v>156.42999209873852</v>
      </c>
      <c r="CC133" s="24" t="s">
        <v>64</v>
      </c>
      <c r="CD133" s="33" t="s">
        <v>89</v>
      </c>
      <c r="CE133" s="44">
        <f>'Por município'!AX133</f>
        <v>326</v>
      </c>
      <c r="CF133" s="173">
        <f>'Por município'!AY133</f>
        <v>6.2816418107430385</v>
      </c>
      <c r="CG133" s="168">
        <f>'Por município'!AZ133</f>
        <v>106.78791078263166</v>
      </c>
      <c r="CH133" s="24" t="s">
        <v>64</v>
      </c>
      <c r="CI133" s="33" t="s">
        <v>89</v>
      </c>
      <c r="CJ133" s="44">
        <f>'Por município'!BC133</f>
        <v>27</v>
      </c>
      <c r="CK133" s="173">
        <f>'Por município'!BD133</f>
        <v>2.1742967457253171</v>
      </c>
      <c r="CL133" s="168">
        <f>'Por município'!BE133</f>
        <v>69.577495863210146</v>
      </c>
      <c r="CM133" s="212">
        <f>M133+U133+Y133+AC133+AG133+AL133+AQ133+AY133+BG133+BL133+BQ133+BV133+CA133+CF133+CK133</f>
        <v>43.800556538352879</v>
      </c>
      <c r="CN133" s="213">
        <f>N133+V133+Z133+AD133+AH133+AM133+AR133+AZ133+BH133+BM133+BR133+BW133+CB133+CG133+CL133</f>
        <v>656.64432028714509</v>
      </c>
    </row>
    <row r="134" spans="1:92" x14ac:dyDescent="0.25">
      <c r="A134" s="99">
        <v>132</v>
      </c>
      <c r="B134" s="21" t="s">
        <v>65</v>
      </c>
      <c r="C134" s="16">
        <f>'Por Zona'!C54</f>
        <v>13</v>
      </c>
      <c r="D134" s="52">
        <f>'Por Zona'!D54</f>
        <v>100</v>
      </c>
      <c r="E134" s="52">
        <f>'Por Zona'!E54</f>
        <v>100</v>
      </c>
      <c r="F134" s="52">
        <f>'Por Zona'!F54</f>
        <v>72</v>
      </c>
      <c r="G134" s="52">
        <f>'Por Zona'!G54</f>
        <v>66</v>
      </c>
      <c r="H134" s="52">
        <f>'Por Zona'!H54</f>
        <v>700</v>
      </c>
      <c r="I134" s="52">
        <f>'Por Zona'!I54</f>
        <v>374</v>
      </c>
      <c r="J134" s="163">
        <f>'Por Zona'!J54</f>
        <v>872</v>
      </c>
      <c r="K134" s="163">
        <f>'Por Zona'!K54</f>
        <v>540</v>
      </c>
      <c r="L134" s="53">
        <f>'Por Zona'!L54</f>
        <v>345</v>
      </c>
      <c r="M134" s="158">
        <f>'Por Zona'!M54</f>
        <v>1.1043860818557527</v>
      </c>
      <c r="N134" s="158">
        <f>'Por Zona'!N54</f>
        <v>15.461405145980539</v>
      </c>
      <c r="O134" s="19" t="s">
        <v>65</v>
      </c>
      <c r="P134" s="52">
        <f>'Por Zona'!P54</f>
        <v>1</v>
      </c>
      <c r="Q134" s="52">
        <f>'Por Zona'!Q54</f>
        <v>2</v>
      </c>
      <c r="R134" s="52">
        <f>'Por Zona'!R54</f>
        <v>1</v>
      </c>
      <c r="S134" s="52">
        <f>'Por Zona'!S54</f>
        <v>1</v>
      </c>
      <c r="T134" s="53">
        <f>'Por Zona'!T54</f>
        <v>5</v>
      </c>
      <c r="U134" s="158">
        <f>'Por Zona'!U54</f>
        <v>0.70370370370370372</v>
      </c>
      <c r="V134" s="158">
        <f>'Por Zona'!V54</f>
        <v>7.7407407407407405</v>
      </c>
      <c r="W134" s="19" t="s">
        <v>65</v>
      </c>
      <c r="X134" s="54">
        <f>'Por Zona'!X54</f>
        <v>4</v>
      </c>
      <c r="Y134" s="158">
        <f>'Por Zona'!Y54</f>
        <v>1.5616438356164384</v>
      </c>
      <c r="Z134" s="158">
        <f>'Por Zona'!Z54</f>
        <v>120.24657534246576</v>
      </c>
      <c r="AA134" s="19" t="s">
        <v>65</v>
      </c>
      <c r="AB134" s="54">
        <f>'Por Zona'!AB54</f>
        <v>21</v>
      </c>
      <c r="AC134" s="158">
        <f>'Por Zona'!AC54</f>
        <v>0.83125000000000004</v>
      </c>
      <c r="AD134" s="158">
        <f>'Por Zona'!AD54</f>
        <v>21.612500000000001</v>
      </c>
      <c r="AE134" s="19" t="s">
        <v>65</v>
      </c>
      <c r="AF134" s="54">
        <f>'Por Zona'!AF54</f>
        <v>45</v>
      </c>
      <c r="AG134" s="158">
        <f>'Por Zona'!AG54</f>
        <v>1.2967644084934278</v>
      </c>
      <c r="AH134" s="158">
        <f>'Por Zona'!AH54</f>
        <v>31.122345803842265</v>
      </c>
      <c r="AI134" s="19" t="s">
        <v>65</v>
      </c>
      <c r="AJ134" s="33" t="s">
        <v>214</v>
      </c>
      <c r="AK134" s="41">
        <f>'Por município'!D134</f>
        <v>4640</v>
      </c>
      <c r="AL134" s="173">
        <f>'Por município'!E134</f>
        <v>0.26203849580063043</v>
      </c>
      <c r="AM134" s="169">
        <f>'Por município'!F134</f>
        <v>1.3101924790031521</v>
      </c>
      <c r="AN134" s="19" t="s">
        <v>65</v>
      </c>
      <c r="AO134" s="33" t="s">
        <v>214</v>
      </c>
      <c r="AP134" s="42">
        <f>'Por município'!I134</f>
        <v>3.4166470133059237</v>
      </c>
      <c r="AQ134" s="173">
        <f>'Por município'!J134</f>
        <v>-0.41758541965784052</v>
      </c>
      <c r="AR134" s="168">
        <f>'Por município'!K134</f>
        <v>-8.0385193284134306</v>
      </c>
      <c r="AS134" s="19" t="s">
        <v>65</v>
      </c>
      <c r="AT134" s="33" t="s">
        <v>214</v>
      </c>
      <c r="AU134" s="14">
        <f>'Por município'!N134</f>
        <v>201</v>
      </c>
      <c r="AV134" s="14">
        <f>'Por município'!O134</f>
        <v>3640</v>
      </c>
      <c r="AW134" s="14">
        <f>'Por município'!P134</f>
        <v>202</v>
      </c>
      <c r="AX134" s="43">
        <f>'Por município'!Q134</f>
        <v>3.6922374429223748</v>
      </c>
      <c r="AY134" s="173">
        <f>'Por município'!R134</f>
        <v>0.45526294478101786</v>
      </c>
      <c r="AZ134" s="168">
        <f>'Por município'!S134</f>
        <v>3.6421035582481429</v>
      </c>
      <c r="BA134" s="19" t="s">
        <v>65</v>
      </c>
      <c r="BB134" s="33" t="s">
        <v>214</v>
      </c>
      <c r="BC134" s="14">
        <f>'Por município'!V134</f>
        <v>3406</v>
      </c>
      <c r="BD134" s="14">
        <f>'Por município'!W134</f>
        <v>767</v>
      </c>
      <c r="BE134" s="14">
        <f>'Por município'!X134</f>
        <v>3417</v>
      </c>
      <c r="BF134" s="43">
        <f>'Por município'!Y134</f>
        <v>6.9315068493150678</v>
      </c>
      <c r="BG134" s="173">
        <f>'Por município'!Z134</f>
        <v>0.28228730822873088</v>
      </c>
      <c r="BH134" s="168">
        <f>'Por município'!AA134</f>
        <v>1.6937238493723852</v>
      </c>
      <c r="BI134" s="19" t="s">
        <v>65</v>
      </c>
      <c r="BJ134" s="33" t="s">
        <v>214</v>
      </c>
      <c r="BK134" s="44">
        <f>'Por município'!AD134</f>
        <v>0</v>
      </c>
      <c r="BL134" s="173">
        <f>'Por município'!AE134</f>
        <v>0</v>
      </c>
      <c r="BM134" s="168">
        <f>'Por município'!AF134</f>
        <v>0</v>
      </c>
      <c r="BN134" s="19" t="s">
        <v>65</v>
      </c>
      <c r="BO134" s="33" t="s">
        <v>214</v>
      </c>
      <c r="BP134" s="44">
        <f>'Por município'!AI134</f>
        <v>4</v>
      </c>
      <c r="BQ134" s="173">
        <f>'Por município'!AJ134</f>
        <v>0.39432815665091159</v>
      </c>
      <c r="BR134" s="168">
        <f>'Por município'!AK134</f>
        <v>7.8865631330182318</v>
      </c>
      <c r="BS134" s="19" t="s">
        <v>65</v>
      </c>
      <c r="BT134" s="33" t="s">
        <v>214</v>
      </c>
      <c r="BU134" s="44">
        <f>'Por município'!AN134</f>
        <v>21</v>
      </c>
      <c r="BV134" s="173">
        <f>'Por município'!AO134</f>
        <v>0.3678905687544996</v>
      </c>
      <c r="BW134" s="168">
        <f>'Por município'!AP134</f>
        <v>8.4614830813534905</v>
      </c>
      <c r="BX134" s="19" t="s">
        <v>65</v>
      </c>
      <c r="BY134" s="33" t="s">
        <v>214</v>
      </c>
      <c r="BZ134" s="44">
        <f>'Por município'!AS134</f>
        <v>72</v>
      </c>
      <c r="CA134" s="173">
        <f>'Por município'!AT134</f>
        <v>0.28640710568618372</v>
      </c>
      <c r="CB134" s="168">
        <f>'Por município'!AU134</f>
        <v>7.1601776421545926</v>
      </c>
      <c r="CC134" s="19" t="s">
        <v>65</v>
      </c>
      <c r="CD134" s="33" t="s">
        <v>214</v>
      </c>
      <c r="CE134" s="44">
        <f>'Por município'!AX134</f>
        <v>16</v>
      </c>
      <c r="CF134" s="173">
        <f>'Por município'!AY134</f>
        <v>0.30830143856407549</v>
      </c>
      <c r="CG134" s="168">
        <f>'Por município'!AZ134</f>
        <v>5.2411244555892837</v>
      </c>
      <c r="CH134" s="19" t="s">
        <v>65</v>
      </c>
      <c r="CI134" s="33" t="s">
        <v>214</v>
      </c>
      <c r="CJ134" s="44">
        <f>'Por município'!BC134</f>
        <v>11</v>
      </c>
      <c r="CK134" s="173">
        <f>'Por município'!BD134</f>
        <v>0.88582460011031439</v>
      </c>
      <c r="CL134" s="168">
        <f>'Por município'!BE134</f>
        <v>28.34638720353006</v>
      </c>
      <c r="CM134" s="212">
        <f>M134+U134+Y134+AC134+AG134+AL134+AQ134+AY134+BG134+BL134+BQ134+BV134+CA134+CF134+CK134+AL135+AQ135+AY135+BG135+BL135+BQ135+BV135+CA135+CF135+CK135+AL136+AQ136+AY136+BG136+BL136+BQ136+BV136+CA136+CF136+CK136+AL137+AQ137+AY137+BG137+BL137+BQ137+BV137+CA137+CF137+CK137</f>
        <v>23.864463484246802</v>
      </c>
      <c r="CN134" s="213">
        <f>N134+V134+Z134+AD134+AH134+AM134+AR134+AZ134+BH134+BM134+BR134+BW134+CB134+CG134+CL134+AM135+AR135+AZ135+BH135+BM135+BR135+BW135+CB135+CG135+CL135+AM136+AR136+AZ136+BH136+BM136+BR136+BW136+CB136+CG136+CL136+AM137+AR137+AZ137+BH137+BM137+BR137+BW137+CB137+CG137+CL137</f>
        <v>601.37127606578554</v>
      </c>
    </row>
    <row r="135" spans="1:92" x14ac:dyDescent="0.25">
      <c r="A135" s="99">
        <v>133</v>
      </c>
      <c r="B135" s="19"/>
      <c r="C135" s="16"/>
      <c r="D135" s="20"/>
      <c r="E135" s="20"/>
      <c r="F135" s="20"/>
      <c r="G135" s="20"/>
      <c r="H135" s="20"/>
      <c r="I135" s="20"/>
      <c r="J135" s="164"/>
      <c r="K135" s="164"/>
      <c r="L135" s="50"/>
      <c r="M135" s="158"/>
      <c r="N135" s="158"/>
      <c r="O135" s="19"/>
      <c r="P135" s="20"/>
      <c r="Q135" s="20"/>
      <c r="R135" s="20"/>
      <c r="S135" s="20"/>
      <c r="T135" s="50"/>
      <c r="U135" s="158"/>
      <c r="V135" s="158"/>
      <c r="W135" s="19"/>
      <c r="X135" s="51"/>
      <c r="Y135" s="158"/>
      <c r="Z135" s="158"/>
      <c r="AA135" s="19"/>
      <c r="AB135" s="51"/>
      <c r="AC135" s="158"/>
      <c r="AD135" s="158"/>
      <c r="AE135" s="19"/>
      <c r="AF135" s="51"/>
      <c r="AG135" s="158"/>
      <c r="AH135" s="158"/>
      <c r="AI135" s="19"/>
      <c r="AJ135" s="33" t="s">
        <v>215</v>
      </c>
      <c r="AK135" s="41">
        <f>'Por município'!D135</f>
        <v>4132</v>
      </c>
      <c r="AL135" s="173">
        <f>'Por município'!E135</f>
        <v>0.23334979841556139</v>
      </c>
      <c r="AM135" s="169">
        <f>'Por município'!F135</f>
        <v>1.1667489920778069</v>
      </c>
      <c r="AN135" s="19"/>
      <c r="AO135" s="33" t="s">
        <v>215</v>
      </c>
      <c r="AP135" s="42">
        <f>'Por município'!I135</f>
        <v>9.5496461068039835</v>
      </c>
      <c r="AQ135" s="173">
        <f>'Por município'!J135</f>
        <v>-1.1671656338987866</v>
      </c>
      <c r="AR135" s="168">
        <f>'Por município'!K135</f>
        <v>-22.467938452551643</v>
      </c>
      <c r="AS135" s="19"/>
      <c r="AT135" s="33" t="s">
        <v>215</v>
      </c>
      <c r="AU135" s="14">
        <f>'Por município'!N135</f>
        <v>167</v>
      </c>
      <c r="AV135" s="14">
        <f>'Por município'!O135</f>
        <v>131</v>
      </c>
      <c r="AW135" s="14">
        <f>'Por município'!P135</f>
        <v>176</v>
      </c>
      <c r="AX135" s="43">
        <f>'Por município'!Q135</f>
        <v>0.43287671232876712</v>
      </c>
      <c r="AY135" s="173">
        <f>'Por município'!R135</f>
        <v>5.3374879007222958E-2</v>
      </c>
      <c r="AZ135" s="168">
        <f>'Por município'!S135</f>
        <v>0.42699903205778367</v>
      </c>
      <c r="BA135" s="19"/>
      <c r="BB135" s="33" t="s">
        <v>215</v>
      </c>
      <c r="BC135" s="14">
        <f>'Por município'!V135</f>
        <v>2649</v>
      </c>
      <c r="BD135" s="14">
        <f>'Por município'!W135</f>
        <v>247</v>
      </c>
      <c r="BE135" s="14">
        <f>'Por município'!X135</f>
        <v>3276</v>
      </c>
      <c r="BF135" s="43">
        <f>'Por município'!Y135</f>
        <v>5.6365296803652969</v>
      </c>
      <c r="BG135" s="173">
        <f>'Por município'!Z135</f>
        <v>0.2295490469549048</v>
      </c>
      <c r="BH135" s="168">
        <f>'Por município'!AA135</f>
        <v>1.3772942817294287</v>
      </c>
      <c r="BI135" s="19"/>
      <c r="BJ135" s="33" t="s">
        <v>215</v>
      </c>
      <c r="BK135" s="44">
        <f>'Por município'!AD135</f>
        <v>3</v>
      </c>
      <c r="BL135" s="173">
        <f>'Por município'!AE135</f>
        <v>2.8815789473684208</v>
      </c>
      <c r="BM135" s="168">
        <f>'Por município'!AF135</f>
        <v>83.565789473684205</v>
      </c>
      <c r="BN135" s="19"/>
      <c r="BO135" s="33" t="s">
        <v>215</v>
      </c>
      <c r="BP135" s="44">
        <f>'Por município'!AI135</f>
        <v>2</v>
      </c>
      <c r="BQ135" s="173">
        <f>'Por município'!AJ135</f>
        <v>0.19716407832545579</v>
      </c>
      <c r="BR135" s="168">
        <f>'Por município'!AK135</f>
        <v>3.9432815665091159</v>
      </c>
      <c r="BS135" s="19"/>
      <c r="BT135" s="33" t="s">
        <v>215</v>
      </c>
      <c r="BU135" s="44">
        <f>'Por município'!AN135</f>
        <v>20</v>
      </c>
      <c r="BV135" s="173">
        <f>'Por município'!AO135</f>
        <v>0.35037197024238059</v>
      </c>
      <c r="BW135" s="168">
        <f>'Por município'!AP135</f>
        <v>8.058555315574754</v>
      </c>
      <c r="BX135" s="19"/>
      <c r="BY135" s="33" t="s">
        <v>215</v>
      </c>
      <c r="BZ135" s="44">
        <f>'Por município'!AS135</f>
        <v>63</v>
      </c>
      <c r="CA135" s="173">
        <f>'Por município'!AT135</f>
        <v>0.25060621747541073</v>
      </c>
      <c r="CB135" s="168">
        <f>'Por município'!AU135</f>
        <v>6.2651554368852684</v>
      </c>
      <c r="CC135" s="19"/>
      <c r="CD135" s="33" t="s">
        <v>215</v>
      </c>
      <c r="CE135" s="44">
        <f>'Por município'!AX135</f>
        <v>12</v>
      </c>
      <c r="CF135" s="173">
        <f>'Por município'!AY135</f>
        <v>0.2312260789230566</v>
      </c>
      <c r="CG135" s="168">
        <f>'Por município'!AZ135</f>
        <v>3.9308433416919621</v>
      </c>
      <c r="CH135" s="19"/>
      <c r="CI135" s="33" t="s">
        <v>215</v>
      </c>
      <c r="CJ135" s="44">
        <f>'Por município'!BC135</f>
        <v>11</v>
      </c>
      <c r="CK135" s="173">
        <f>'Por município'!BD135</f>
        <v>0.88582460011031439</v>
      </c>
      <c r="CL135" s="168">
        <f>'Por município'!BE135</f>
        <v>28.34638720353006</v>
      </c>
      <c r="CM135" s="214"/>
      <c r="CN135" s="215"/>
    </row>
    <row r="136" spans="1:92" x14ac:dyDescent="0.25">
      <c r="A136" s="99">
        <v>134</v>
      </c>
      <c r="B136" s="19"/>
      <c r="C136" s="16"/>
      <c r="D136" s="20"/>
      <c r="E136" s="20"/>
      <c r="F136" s="20"/>
      <c r="G136" s="20"/>
      <c r="H136" s="20"/>
      <c r="I136" s="20"/>
      <c r="J136" s="164"/>
      <c r="K136" s="164"/>
      <c r="L136" s="50"/>
      <c r="M136" s="158"/>
      <c r="N136" s="158"/>
      <c r="O136" s="19"/>
      <c r="P136" s="20"/>
      <c r="Q136" s="20"/>
      <c r="R136" s="20"/>
      <c r="S136" s="20"/>
      <c r="T136" s="50"/>
      <c r="U136" s="158"/>
      <c r="V136" s="158"/>
      <c r="W136" s="19"/>
      <c r="X136" s="51"/>
      <c r="Y136" s="158"/>
      <c r="Z136" s="158"/>
      <c r="AA136" s="19"/>
      <c r="AB136" s="51"/>
      <c r="AC136" s="158"/>
      <c r="AD136" s="158"/>
      <c r="AE136" s="19"/>
      <c r="AF136" s="51"/>
      <c r="AG136" s="158"/>
      <c r="AH136" s="158"/>
      <c r="AI136" s="19"/>
      <c r="AJ136" s="33" t="s">
        <v>216</v>
      </c>
      <c r="AK136" s="41">
        <f>'Por município'!D136</f>
        <v>3043</v>
      </c>
      <c r="AL136" s="173">
        <f>'Por município'!E136</f>
        <v>0.17184981524166343</v>
      </c>
      <c r="AM136" s="169">
        <f>'Por município'!F136</f>
        <v>0.85924907620831714</v>
      </c>
      <c r="AN136" s="19"/>
      <c r="AO136" s="33" t="s">
        <v>216</v>
      </c>
      <c r="AP136" s="42">
        <f>'Por município'!I136</f>
        <v>1.8792296926276024</v>
      </c>
      <c r="AQ136" s="173">
        <f>'Por município'!J136</f>
        <v>-0.22968100502429842</v>
      </c>
      <c r="AR136" s="168">
        <f>'Por município'!K136</f>
        <v>-4.4213593467177441</v>
      </c>
      <c r="AS136" s="19"/>
      <c r="AT136" s="33" t="s">
        <v>216</v>
      </c>
      <c r="AU136" s="14">
        <f>'Por município'!N136</f>
        <v>162</v>
      </c>
      <c r="AV136" s="14">
        <f>'Por município'!O136</f>
        <v>76</v>
      </c>
      <c r="AW136" s="14">
        <f>'Por município'!P136</f>
        <v>194</v>
      </c>
      <c r="AX136" s="43">
        <f>'Por município'!Q136</f>
        <v>0.39452054794520547</v>
      </c>
      <c r="AY136" s="173">
        <f>'Por município'!R136</f>
        <v>4.8645459348355104E-2</v>
      </c>
      <c r="AZ136" s="168">
        <f>'Por município'!S136</f>
        <v>0.38916367478684083</v>
      </c>
      <c r="BA136" s="19"/>
      <c r="BB136" s="33" t="s">
        <v>216</v>
      </c>
      <c r="BC136" s="14">
        <f>'Por município'!V136</f>
        <v>1784</v>
      </c>
      <c r="BD136" s="14">
        <f>'Por município'!W136</f>
        <v>158</v>
      </c>
      <c r="BE136" s="14">
        <f>'Por município'!X136</f>
        <v>2307</v>
      </c>
      <c r="BF136" s="43">
        <f>'Por município'!Y136</f>
        <v>3.8803652968036531</v>
      </c>
      <c r="BG136" s="173">
        <f>'Por município'!Z136</f>
        <v>0.15802882380288244</v>
      </c>
      <c r="BH136" s="168">
        <f>'Por município'!AA136</f>
        <v>0.94817294281729469</v>
      </c>
      <c r="BI136" s="19"/>
      <c r="BJ136" s="33" t="s">
        <v>216</v>
      </c>
      <c r="BK136" s="44">
        <f>'Por município'!AD136</f>
        <v>3</v>
      </c>
      <c r="BL136" s="173">
        <f>'Por município'!AE136</f>
        <v>2.8815789473684208</v>
      </c>
      <c r="BM136" s="168">
        <f>'Por município'!AF136</f>
        <v>83.565789473684205</v>
      </c>
      <c r="BN136" s="19"/>
      <c r="BO136" s="33" t="s">
        <v>216</v>
      </c>
      <c r="BP136" s="44">
        <f>'Por município'!AI136</f>
        <v>4</v>
      </c>
      <c r="BQ136" s="173">
        <f>'Por município'!AJ136</f>
        <v>0.39432815665091159</v>
      </c>
      <c r="BR136" s="168">
        <f>'Por município'!AK136</f>
        <v>7.8865631330182318</v>
      </c>
      <c r="BS136" s="19"/>
      <c r="BT136" s="33" t="s">
        <v>216</v>
      </c>
      <c r="BU136" s="44">
        <f>'Por município'!AN136</f>
        <v>19</v>
      </c>
      <c r="BV136" s="173">
        <f>'Por município'!AO136</f>
        <v>0.33285337173026158</v>
      </c>
      <c r="BW136" s="168">
        <f>'Por município'!AP136</f>
        <v>7.6556275497960167</v>
      </c>
      <c r="BX136" s="19"/>
      <c r="BY136" s="33" t="s">
        <v>216</v>
      </c>
      <c r="BZ136" s="44">
        <f>'Por município'!AS136</f>
        <v>38</v>
      </c>
      <c r="CA136" s="173">
        <f>'Por município'!AT136</f>
        <v>0.15115930577881917</v>
      </c>
      <c r="CB136" s="168">
        <f>'Por município'!AU136</f>
        <v>3.7789826444704793</v>
      </c>
      <c r="CC136" s="19"/>
      <c r="CD136" s="33" t="s">
        <v>216</v>
      </c>
      <c r="CE136" s="44">
        <f>'Por município'!AX136</f>
        <v>8</v>
      </c>
      <c r="CF136" s="173">
        <f>'Por município'!AY136</f>
        <v>0.15415071928203775</v>
      </c>
      <c r="CG136" s="168">
        <f>'Por município'!AZ136</f>
        <v>2.6205622277946419</v>
      </c>
      <c r="CH136" s="19"/>
      <c r="CI136" s="33" t="s">
        <v>216</v>
      </c>
      <c r="CJ136" s="44">
        <f>'Por município'!BC136</f>
        <v>11</v>
      </c>
      <c r="CK136" s="173">
        <f>'Por município'!BD136</f>
        <v>0.88582460011031439</v>
      </c>
      <c r="CL136" s="168">
        <f>'Por município'!BE136</f>
        <v>28.34638720353006</v>
      </c>
      <c r="CM136" s="214"/>
      <c r="CN136" s="215"/>
    </row>
    <row r="137" spans="1:92" x14ac:dyDescent="0.25">
      <c r="A137" s="99">
        <v>135</v>
      </c>
      <c r="B137" s="19"/>
      <c r="C137" s="16"/>
      <c r="D137" s="20"/>
      <c r="E137" s="20"/>
      <c r="F137" s="20"/>
      <c r="G137" s="20"/>
      <c r="H137" s="20"/>
      <c r="I137" s="20"/>
      <c r="J137" s="164"/>
      <c r="K137" s="164"/>
      <c r="L137" s="50"/>
      <c r="M137" s="158"/>
      <c r="N137" s="158"/>
      <c r="O137" s="19"/>
      <c r="P137" s="20"/>
      <c r="Q137" s="20"/>
      <c r="R137" s="20"/>
      <c r="S137" s="20"/>
      <c r="T137" s="50"/>
      <c r="U137" s="158"/>
      <c r="V137" s="158"/>
      <c r="W137" s="19"/>
      <c r="X137" s="51"/>
      <c r="Y137" s="158"/>
      <c r="Z137" s="158"/>
      <c r="AA137" s="19"/>
      <c r="AB137" s="51"/>
      <c r="AC137" s="158"/>
      <c r="AD137" s="158"/>
      <c r="AE137" s="19"/>
      <c r="AF137" s="51"/>
      <c r="AG137" s="158"/>
      <c r="AH137" s="158"/>
      <c r="AI137" s="19"/>
      <c r="AJ137" s="33" t="s">
        <v>217</v>
      </c>
      <c r="AK137" s="41">
        <f>'Por município'!D137</f>
        <v>14960</v>
      </c>
      <c r="AL137" s="173">
        <f>'Por município'!E137</f>
        <v>0.84484825370203254</v>
      </c>
      <c r="AM137" s="169">
        <f>'Por município'!F137</f>
        <v>4.2242412685101627</v>
      </c>
      <c r="AN137" s="19"/>
      <c r="AO137" s="33" t="s">
        <v>217</v>
      </c>
      <c r="AP137" s="42">
        <f>'Por município'!I137</f>
        <v>14.69172403631848</v>
      </c>
      <c r="AQ137" s="173">
        <f>'Por município'!J137</f>
        <v>-1.795634645109857</v>
      </c>
      <c r="AR137" s="168">
        <f>'Por município'!K137</f>
        <v>-34.565966918364751</v>
      </c>
      <c r="AS137" s="19"/>
      <c r="AT137" s="33" t="s">
        <v>217</v>
      </c>
      <c r="AU137" s="14">
        <f>'Por município'!N137</f>
        <v>1915</v>
      </c>
      <c r="AV137" s="14">
        <f>'Por município'!O137</f>
        <v>10865</v>
      </c>
      <c r="AW137" s="14">
        <f>'Por município'!P137</f>
        <v>445</v>
      </c>
      <c r="AX137" s="43">
        <f>'Por município'!Q137</f>
        <v>12.077625570776256</v>
      </c>
      <c r="AY137" s="173">
        <f>'Por município'!R137</f>
        <v>1.4892041663935098</v>
      </c>
      <c r="AZ137" s="168">
        <f>'Por município'!S137</f>
        <v>11.913633331148079</v>
      </c>
      <c r="BA137" s="19"/>
      <c r="BB137" s="33" t="s">
        <v>217</v>
      </c>
      <c r="BC137" s="14">
        <f>'Por município'!V137</f>
        <v>10950</v>
      </c>
      <c r="BD137" s="14">
        <f>'Por município'!W137</f>
        <v>5775</v>
      </c>
      <c r="BE137" s="14">
        <f>'Por município'!X137</f>
        <v>10307</v>
      </c>
      <c r="BF137" s="43">
        <f>'Por município'!Y137</f>
        <v>24.68675799086758</v>
      </c>
      <c r="BG137" s="173">
        <f>'Por município'!Z137</f>
        <v>1.0053742445374247</v>
      </c>
      <c r="BH137" s="168">
        <f>'Por município'!AA137</f>
        <v>6.0322454672245485</v>
      </c>
      <c r="BI137" s="19"/>
      <c r="BJ137" s="33" t="s">
        <v>217</v>
      </c>
      <c r="BK137" s="44">
        <f>'Por município'!AD137</f>
        <v>0</v>
      </c>
      <c r="BL137" s="173">
        <f>'Por município'!AE137</f>
        <v>0</v>
      </c>
      <c r="BM137" s="168">
        <f>'Por município'!AF137</f>
        <v>0</v>
      </c>
      <c r="BN137" s="19"/>
      <c r="BO137" s="33" t="s">
        <v>217</v>
      </c>
      <c r="BP137" s="44">
        <f>'Por município'!AI137</f>
        <v>11</v>
      </c>
      <c r="BQ137" s="173">
        <f>'Por município'!AJ137</f>
        <v>1.0844024307900066</v>
      </c>
      <c r="BR137" s="168">
        <f>'Por município'!AK137</f>
        <v>21.688048615800135</v>
      </c>
      <c r="BS137" s="19"/>
      <c r="BT137" s="33" t="s">
        <v>217</v>
      </c>
      <c r="BU137" s="44">
        <f>'Por município'!AN137</f>
        <v>68</v>
      </c>
      <c r="BV137" s="173">
        <f>'Por município'!AO137</f>
        <v>1.191264698824094</v>
      </c>
      <c r="BW137" s="168">
        <f>'Por município'!AP137</f>
        <v>27.399088072954164</v>
      </c>
      <c r="BX137" s="19"/>
      <c r="BY137" s="33" t="s">
        <v>217</v>
      </c>
      <c r="BZ137" s="44">
        <f>'Por município'!AS137</f>
        <v>194</v>
      </c>
      <c r="CA137" s="173">
        <f>'Por município'!AT137</f>
        <v>0.77170803476555061</v>
      </c>
      <c r="CB137" s="168">
        <f>'Por município'!AU137</f>
        <v>19.292700869138766</v>
      </c>
      <c r="CC137" s="19"/>
      <c r="CD137" s="33" t="s">
        <v>217</v>
      </c>
      <c r="CE137" s="44">
        <f>'Por município'!AX137</f>
        <v>42</v>
      </c>
      <c r="CF137" s="173">
        <f>'Por município'!AY137</f>
        <v>0.80929127623069819</v>
      </c>
      <c r="CG137" s="168">
        <f>'Por município'!AZ137</f>
        <v>13.75795169592187</v>
      </c>
      <c r="CH137" s="19"/>
      <c r="CI137" s="33" t="s">
        <v>217</v>
      </c>
      <c r="CJ137" s="44">
        <f>'Por município'!BC137</f>
        <v>13</v>
      </c>
      <c r="CK137" s="173">
        <f>'Por município'!BD137</f>
        <v>1.0468836183121897</v>
      </c>
      <c r="CL137" s="168">
        <f>'Por município'!BE137</f>
        <v>33.50027578599007</v>
      </c>
      <c r="CM137" s="214"/>
      <c r="CN137" s="215"/>
    </row>
    <row r="138" spans="1:92" x14ac:dyDescent="0.25">
      <c r="A138" s="99">
        <v>136</v>
      </c>
      <c r="B138" s="25" t="s">
        <v>66</v>
      </c>
      <c r="C138" s="16">
        <f>'Por Zona'!C55</f>
        <v>13</v>
      </c>
      <c r="D138" s="52">
        <f>'Por Zona'!D55</f>
        <v>97</v>
      </c>
      <c r="E138" s="52">
        <f>'Por Zona'!E55</f>
        <v>84</v>
      </c>
      <c r="F138" s="52">
        <f>'Por Zona'!F55</f>
        <v>114</v>
      </c>
      <c r="G138" s="52">
        <f>'Por Zona'!G55</f>
        <v>110</v>
      </c>
      <c r="H138" s="52">
        <f>'Por Zona'!H55</f>
        <v>545</v>
      </c>
      <c r="I138" s="52">
        <f>'Por Zona'!I55</f>
        <v>237</v>
      </c>
      <c r="J138" s="163">
        <f>'Por Zona'!J55</f>
        <v>756</v>
      </c>
      <c r="K138" s="163">
        <f>'Por Zona'!K55</f>
        <v>431</v>
      </c>
      <c r="L138" s="53">
        <f>'Por Zona'!L55</f>
        <v>338</v>
      </c>
      <c r="M138" s="158">
        <f>'Por Zona'!M55</f>
        <v>0.95747233702173051</v>
      </c>
      <c r="N138" s="158">
        <f>'Por Zona'!N55</f>
        <v>13.404612718304227</v>
      </c>
      <c r="O138" s="19" t="s">
        <v>66</v>
      </c>
      <c r="P138" s="52">
        <f>'Por Zona'!P55</f>
        <v>2</v>
      </c>
      <c r="Q138" s="52">
        <f>'Por Zona'!Q55</f>
        <v>1</v>
      </c>
      <c r="R138" s="52">
        <f>'Por Zona'!R55</f>
        <v>2</v>
      </c>
      <c r="S138" s="52">
        <f>'Por Zona'!S55</f>
        <v>0</v>
      </c>
      <c r="T138" s="53">
        <f>'Por Zona'!T55</f>
        <v>5</v>
      </c>
      <c r="U138" s="158">
        <f>'Por Zona'!U55</f>
        <v>0.70370370370370372</v>
      </c>
      <c r="V138" s="158">
        <f>'Por Zona'!V55</f>
        <v>7.7407407407407405</v>
      </c>
      <c r="W138" s="19" t="s">
        <v>66</v>
      </c>
      <c r="X138" s="54">
        <f>'Por Zona'!X55</f>
        <v>3</v>
      </c>
      <c r="Y138" s="158">
        <f>'Por Zona'!Y55</f>
        <v>1.1712328767123288</v>
      </c>
      <c r="Z138" s="158">
        <f>'Por Zona'!Z55</f>
        <v>90.18493150684931</v>
      </c>
      <c r="AA138" s="19" t="s">
        <v>66</v>
      </c>
      <c r="AB138" s="54">
        <f>'Por Zona'!AB55</f>
        <v>15</v>
      </c>
      <c r="AC138" s="158">
        <f>'Por Zona'!AC55</f>
        <v>0.59375</v>
      </c>
      <c r="AD138" s="158">
        <f>'Por Zona'!AD55</f>
        <v>15.4375</v>
      </c>
      <c r="AE138" s="19" t="s">
        <v>66</v>
      </c>
      <c r="AF138" s="54">
        <f>'Por Zona'!AF55</f>
        <v>60</v>
      </c>
      <c r="AG138" s="158">
        <f>'Por Zona'!AG55</f>
        <v>1.7290192113245701</v>
      </c>
      <c r="AH138" s="158">
        <f>'Por Zona'!AH55</f>
        <v>41.496461071789682</v>
      </c>
      <c r="AI138" s="19" t="s">
        <v>66</v>
      </c>
      <c r="AJ138" s="33" t="s">
        <v>218</v>
      </c>
      <c r="AK138" s="41">
        <f>'Por município'!D138</f>
        <v>4867</v>
      </c>
      <c r="AL138" s="173">
        <f>'Por município'!E138</f>
        <v>0.27485805152191123</v>
      </c>
      <c r="AM138" s="169">
        <f>'Por município'!F138</f>
        <v>1.3742902576095561</v>
      </c>
      <c r="AN138" s="19" t="s">
        <v>66</v>
      </c>
      <c r="AO138" s="33" t="s">
        <v>218</v>
      </c>
      <c r="AP138" s="42">
        <f>'Por município'!I138</f>
        <v>1.5717300468097113</v>
      </c>
      <c r="AQ138" s="173">
        <f>'Por município'!J138</f>
        <v>-0.19209814435902431</v>
      </c>
      <c r="AR138" s="168">
        <f>'Por município'!K138</f>
        <v>-3.6978892789112181</v>
      </c>
      <c r="AS138" s="19" t="s">
        <v>66</v>
      </c>
      <c r="AT138" s="33" t="s">
        <v>218</v>
      </c>
      <c r="AU138" s="14">
        <f>'Por município'!N138</f>
        <v>485</v>
      </c>
      <c r="AV138" s="14">
        <f>'Por município'!O138</f>
        <v>319</v>
      </c>
      <c r="AW138" s="14">
        <f>'Por município'!P138</f>
        <v>329</v>
      </c>
      <c r="AX138" s="43">
        <f>'Por município'!Q138</f>
        <v>1.0347031963470319</v>
      </c>
      <c r="AY138" s="173">
        <f>'Por município'!R138</f>
        <v>0.1275817255594591</v>
      </c>
      <c r="AZ138" s="168">
        <f>'Por município'!S138</f>
        <v>1.0206538044756728</v>
      </c>
      <c r="BA138" s="19" t="s">
        <v>66</v>
      </c>
      <c r="BB138" s="33" t="s">
        <v>218</v>
      </c>
      <c r="BC138" s="14">
        <f>'Por município'!V138</f>
        <v>4101</v>
      </c>
      <c r="BD138" s="14">
        <f>'Por município'!W138</f>
        <v>1774</v>
      </c>
      <c r="BE138" s="14">
        <f>'Por município'!X138</f>
        <v>3755</v>
      </c>
      <c r="BF138" s="43">
        <f>'Por município'!Y138</f>
        <v>8.794520547945206</v>
      </c>
      <c r="BG138" s="173">
        <f>'Por município'!Z138</f>
        <v>0.35815899581589972</v>
      </c>
      <c r="BH138" s="168">
        <f>'Por município'!AA138</f>
        <v>2.1489539748953983</v>
      </c>
      <c r="BI138" s="19" t="s">
        <v>66</v>
      </c>
      <c r="BJ138" s="33" t="s">
        <v>218</v>
      </c>
      <c r="BK138" s="44">
        <f>'Por município'!AD138</f>
        <v>3</v>
      </c>
      <c r="BL138" s="173">
        <f>'Por município'!AE138</f>
        <v>2.8815789473684208</v>
      </c>
      <c r="BM138" s="168">
        <f>'Por município'!AF138</f>
        <v>83.565789473684205</v>
      </c>
      <c r="BN138" s="19" t="s">
        <v>66</v>
      </c>
      <c r="BO138" s="33" t="s">
        <v>218</v>
      </c>
      <c r="BP138" s="44">
        <f>'Por município'!AI138</f>
        <v>4</v>
      </c>
      <c r="BQ138" s="173">
        <f>'Por município'!AJ138</f>
        <v>0.39432815665091159</v>
      </c>
      <c r="BR138" s="168">
        <f>'Por município'!AK138</f>
        <v>7.8865631330182318</v>
      </c>
      <c r="BS138" s="19" t="s">
        <v>66</v>
      </c>
      <c r="BT138" s="33" t="s">
        <v>218</v>
      </c>
      <c r="BU138" s="44">
        <f>'Por município'!AN138</f>
        <v>17</v>
      </c>
      <c r="BV138" s="173">
        <f>'Por município'!AO138</f>
        <v>0.29781617470602351</v>
      </c>
      <c r="BW138" s="168">
        <f>'Por município'!AP138</f>
        <v>6.8497720182385411</v>
      </c>
      <c r="BX138" s="19" t="s">
        <v>66</v>
      </c>
      <c r="BY138" s="33" t="s">
        <v>218</v>
      </c>
      <c r="BZ138" s="44">
        <f>'Por município'!AS138</f>
        <v>74</v>
      </c>
      <c r="CA138" s="173">
        <f>'Por município'!AT138</f>
        <v>0.29436285862191097</v>
      </c>
      <c r="CB138" s="168">
        <f>'Por município'!AU138</f>
        <v>7.3590714655477747</v>
      </c>
      <c r="CC138" s="19" t="s">
        <v>66</v>
      </c>
      <c r="CD138" s="33" t="s">
        <v>218</v>
      </c>
      <c r="CE138" s="44">
        <f>'Por município'!AX138</f>
        <v>14</v>
      </c>
      <c r="CF138" s="173">
        <f>'Por município'!AY138</f>
        <v>0.26976375874356606</v>
      </c>
      <c r="CG138" s="168">
        <f>'Por município'!AZ138</f>
        <v>4.5859838986406229</v>
      </c>
      <c r="CH138" s="19" t="s">
        <v>66</v>
      </c>
      <c r="CI138" s="33" t="s">
        <v>218</v>
      </c>
      <c r="CJ138" s="44">
        <f>'Por município'!BC138</f>
        <v>11</v>
      </c>
      <c r="CK138" s="173">
        <f>'Por município'!BD138</f>
        <v>0.88582460011031439</v>
      </c>
      <c r="CL138" s="168">
        <f>'Por município'!BE138</f>
        <v>28.34638720353006</v>
      </c>
      <c r="CM138" s="212">
        <f>M138+U138+Y138+AC138+AG138+AL138+AQ138+AY138+BG138+BL138+BQ138+BV138+CA138+CF138+CK138+AL139+AQ139+AY139+BG139+BL139+BQ139+BV139+CA139+CF139+CK139+AL140+AQ140+AY140+BG140+BL140+BQ140+BV140+CA140+CF140+CK140</f>
        <v>21.061609748942519</v>
      </c>
      <c r="CN138" s="213">
        <f>N138+V138+Z138+AD138+AH138+AM138+AR138+AZ138+BH138+BM138+BR138+BW138+CB138+CG138+CL138+AM139+AR139+AZ139+BH139+BM139+BR139+BW139+CB139+CG139+CL139+AM140+AR140+AZ140+BH140+BM140+BR140+BW140+CB140+CG140+CL140</f>
        <v>517.62200528598589</v>
      </c>
    </row>
    <row r="139" spans="1:92" x14ac:dyDescent="0.25">
      <c r="A139" s="99">
        <v>137</v>
      </c>
      <c r="B139" s="19"/>
      <c r="C139" s="16"/>
      <c r="D139" s="20"/>
      <c r="E139" s="20"/>
      <c r="F139" s="20"/>
      <c r="G139" s="20"/>
      <c r="H139" s="20"/>
      <c r="I139" s="20"/>
      <c r="J139" s="164"/>
      <c r="K139" s="164"/>
      <c r="L139" s="50"/>
      <c r="M139" s="158"/>
      <c r="N139" s="158"/>
      <c r="O139" s="19"/>
      <c r="P139" s="20"/>
      <c r="Q139" s="20"/>
      <c r="R139" s="20"/>
      <c r="S139" s="20"/>
      <c r="T139" s="50"/>
      <c r="U139" s="158"/>
      <c r="V139" s="158"/>
      <c r="W139" s="19"/>
      <c r="X139" s="51"/>
      <c r="Y139" s="158"/>
      <c r="Z139" s="158"/>
      <c r="AA139" s="19"/>
      <c r="AB139" s="51"/>
      <c r="AC139" s="158"/>
      <c r="AD139" s="158"/>
      <c r="AE139" s="19"/>
      <c r="AF139" s="51"/>
      <c r="AG139" s="158"/>
      <c r="AH139" s="158"/>
      <c r="AI139" s="19"/>
      <c r="AJ139" s="33" t="s">
        <v>219</v>
      </c>
      <c r="AK139" s="41">
        <f>'Por município'!D139</f>
        <v>14421</v>
      </c>
      <c r="AL139" s="173">
        <f>'Por município'!E139</f>
        <v>0.81440886809070934</v>
      </c>
      <c r="AM139" s="169">
        <f>'Por município'!F139</f>
        <v>4.0720443404535462</v>
      </c>
      <c r="AN139" s="19"/>
      <c r="AO139" s="33" t="s">
        <v>219</v>
      </c>
      <c r="AP139" s="42">
        <f>'Por município'!I139</f>
        <v>1.0076972519477398</v>
      </c>
      <c r="AQ139" s="173">
        <f>'Por município'!J139</f>
        <v>-0.12316159035565302</v>
      </c>
      <c r="AR139" s="168">
        <f>'Por município'!K139</f>
        <v>-2.3708606143463209</v>
      </c>
      <c r="AS139" s="19"/>
      <c r="AT139" s="33" t="s">
        <v>219</v>
      </c>
      <c r="AU139" s="14">
        <f>'Por município'!N139</f>
        <v>1345</v>
      </c>
      <c r="AV139" s="14">
        <f>'Por município'!O139</f>
        <v>5640</v>
      </c>
      <c r="AW139" s="14">
        <f>'Por município'!P139</f>
        <v>2327</v>
      </c>
      <c r="AX139" s="43">
        <f>'Por município'!Q139</f>
        <v>8.5041095890410947</v>
      </c>
      <c r="AY139" s="173">
        <f>'Por município'!R139</f>
        <v>1.0485799015089876</v>
      </c>
      <c r="AZ139" s="168">
        <f>'Por município'!S139</f>
        <v>8.3886392120719009</v>
      </c>
      <c r="BA139" s="19"/>
      <c r="BB139" s="33" t="s">
        <v>219</v>
      </c>
      <c r="BC139" s="14">
        <f>'Por município'!V139</f>
        <v>12598</v>
      </c>
      <c r="BD139" s="14">
        <f>'Por município'!W139</f>
        <v>2177</v>
      </c>
      <c r="BE139" s="14">
        <f>'Por município'!X139</f>
        <v>8969</v>
      </c>
      <c r="BF139" s="43">
        <f>'Por município'!Y139</f>
        <v>21.68401826484018</v>
      </c>
      <c r="BG139" s="173">
        <f>'Por município'!Z139</f>
        <v>0.88308693630869384</v>
      </c>
      <c r="BH139" s="168">
        <f>'Por município'!AA139</f>
        <v>5.2985216178521632</v>
      </c>
      <c r="BI139" s="19"/>
      <c r="BJ139" s="33" t="s">
        <v>219</v>
      </c>
      <c r="BK139" s="44">
        <f>'Por município'!AD139</f>
        <v>2</v>
      </c>
      <c r="BL139" s="173">
        <f>'Por município'!AE139</f>
        <v>1.9210526315789473</v>
      </c>
      <c r="BM139" s="168">
        <f>'Por município'!AF139</f>
        <v>55.710526315789473</v>
      </c>
      <c r="BN139" s="19"/>
      <c r="BO139" s="33" t="s">
        <v>219</v>
      </c>
      <c r="BP139" s="44">
        <f>'Por município'!AI139</f>
        <v>8</v>
      </c>
      <c r="BQ139" s="173">
        <f>'Por município'!AJ139</f>
        <v>0.78865631330182318</v>
      </c>
      <c r="BR139" s="168">
        <f>'Por município'!AK139</f>
        <v>15.773126266036464</v>
      </c>
      <c r="BS139" s="19"/>
      <c r="BT139" s="33" t="s">
        <v>219</v>
      </c>
      <c r="BU139" s="44">
        <f>'Por município'!AN139</f>
        <v>41</v>
      </c>
      <c r="BV139" s="173">
        <f>'Por município'!AO139</f>
        <v>0.7182625389968802</v>
      </c>
      <c r="BW139" s="168">
        <f>'Por município'!AP139</f>
        <v>16.520038396928243</v>
      </c>
      <c r="BX139" s="19"/>
      <c r="BY139" s="33" t="s">
        <v>219</v>
      </c>
      <c r="BZ139" s="44">
        <f>'Por município'!AS139</f>
        <v>275</v>
      </c>
      <c r="CA139" s="173">
        <f>'Por município'!AT139</f>
        <v>1.0939160286625071</v>
      </c>
      <c r="CB139" s="168">
        <f>'Por município'!AU139</f>
        <v>27.347900716562677</v>
      </c>
      <c r="CC139" s="19"/>
      <c r="CD139" s="33" t="s">
        <v>219</v>
      </c>
      <c r="CE139" s="44">
        <f>'Por município'!AX139</f>
        <v>48</v>
      </c>
      <c r="CF139" s="173">
        <f>'Por município'!AY139</f>
        <v>0.92490431569222642</v>
      </c>
      <c r="CG139" s="168">
        <f>'Por município'!AZ139</f>
        <v>15.723373366767849</v>
      </c>
      <c r="CH139" s="19"/>
      <c r="CI139" s="33" t="s">
        <v>219</v>
      </c>
      <c r="CJ139" s="44">
        <f>'Por município'!BC139</f>
        <v>11</v>
      </c>
      <c r="CK139" s="173">
        <f>'Por município'!BD139</f>
        <v>0.88582460011031439</v>
      </c>
      <c r="CL139" s="168">
        <f>'Por município'!BE139</f>
        <v>28.34638720353006</v>
      </c>
      <c r="CM139" s="214"/>
      <c r="CN139" s="215"/>
    </row>
    <row r="140" spans="1:92" x14ac:dyDescent="0.25">
      <c r="A140" s="99">
        <v>138</v>
      </c>
      <c r="B140" s="19"/>
      <c r="C140" s="16"/>
      <c r="D140" s="20"/>
      <c r="E140" s="20"/>
      <c r="F140" s="20"/>
      <c r="G140" s="20"/>
      <c r="H140" s="20"/>
      <c r="I140" s="20"/>
      <c r="J140" s="164"/>
      <c r="K140" s="164"/>
      <c r="L140" s="50"/>
      <c r="M140" s="158"/>
      <c r="N140" s="158"/>
      <c r="O140" s="19"/>
      <c r="P140" s="20"/>
      <c r="Q140" s="20"/>
      <c r="R140" s="20"/>
      <c r="S140" s="20"/>
      <c r="T140" s="50"/>
      <c r="U140" s="158"/>
      <c r="V140" s="158"/>
      <c r="W140" s="19"/>
      <c r="X140" s="51"/>
      <c r="Y140" s="158"/>
      <c r="Z140" s="158"/>
      <c r="AA140" s="19"/>
      <c r="AB140" s="51"/>
      <c r="AC140" s="158"/>
      <c r="AD140" s="158"/>
      <c r="AE140" s="19"/>
      <c r="AF140" s="51"/>
      <c r="AG140" s="158"/>
      <c r="AH140" s="158"/>
      <c r="AI140" s="19"/>
      <c r="AJ140" s="33" t="s">
        <v>220</v>
      </c>
      <c r="AK140" s="41">
        <f>'Por município'!D140</f>
        <v>1706</v>
      </c>
      <c r="AL140" s="173">
        <f>'Por município'!E140</f>
        <v>9.6344326257731788E-2</v>
      </c>
      <c r="AM140" s="169">
        <f>'Por município'!F140</f>
        <v>0.48172163128865897</v>
      </c>
      <c r="AN140" s="19"/>
      <c r="AO140" s="33" t="s">
        <v>220</v>
      </c>
      <c r="AP140" s="42">
        <f>'Por município'!I140</f>
        <v>1.1255754487712246</v>
      </c>
      <c r="AQ140" s="173">
        <f>'Por município'!J140</f>
        <v>-0.13756876092297934</v>
      </c>
      <c r="AR140" s="168">
        <f>'Por município'!K140</f>
        <v>-2.6481986477673525</v>
      </c>
      <c r="AS140" s="19"/>
      <c r="AT140" s="33" t="s">
        <v>220</v>
      </c>
      <c r="AU140" s="14">
        <f>'Por município'!N140</f>
        <v>45</v>
      </c>
      <c r="AV140" s="14">
        <f>'Por município'!O140</f>
        <v>105</v>
      </c>
      <c r="AW140" s="14">
        <f>'Por município'!P140</f>
        <v>298</v>
      </c>
      <c r="AX140" s="43">
        <f>'Por município'!Q140</f>
        <v>0.40913242009132417</v>
      </c>
      <c r="AY140" s="173">
        <f>'Por município'!R140</f>
        <v>5.0447143027923809E-2</v>
      </c>
      <c r="AZ140" s="168">
        <f>'Por município'!S140</f>
        <v>0.40357714422339047</v>
      </c>
      <c r="BA140" s="19"/>
      <c r="BB140" s="33" t="s">
        <v>220</v>
      </c>
      <c r="BC140" s="14">
        <f>'Por município'!V140</f>
        <v>1475</v>
      </c>
      <c r="BD140" s="14">
        <f>'Por município'!W140</f>
        <v>161</v>
      </c>
      <c r="BE140" s="14">
        <f>'Por município'!X140</f>
        <v>668</v>
      </c>
      <c r="BF140" s="43">
        <f>'Por município'!Y140</f>
        <v>2.1041095890410957</v>
      </c>
      <c r="BG140" s="173">
        <f>'Por município'!Z140</f>
        <v>8.5690376569037677E-2</v>
      </c>
      <c r="BH140" s="168">
        <f>'Por município'!AA140</f>
        <v>0.51414225941422609</v>
      </c>
      <c r="BI140" s="19"/>
      <c r="BJ140" s="33" t="s">
        <v>220</v>
      </c>
      <c r="BK140" s="44">
        <f>'Por município'!AD140</f>
        <v>0</v>
      </c>
      <c r="BL140" s="173">
        <f>'Por município'!AE140</f>
        <v>0</v>
      </c>
      <c r="BM140" s="168">
        <f>'Por município'!AF140</f>
        <v>0</v>
      </c>
      <c r="BN140" s="19"/>
      <c r="BO140" s="33" t="s">
        <v>220</v>
      </c>
      <c r="BP140" s="44">
        <f>'Por município'!AI140</f>
        <v>1</v>
      </c>
      <c r="BQ140" s="173">
        <f>'Por município'!AJ140</f>
        <v>9.8582039162727897E-2</v>
      </c>
      <c r="BR140" s="168">
        <f>'Por município'!AK140</f>
        <v>1.9716407832545579</v>
      </c>
      <c r="BS140" s="19"/>
      <c r="BT140" s="33" t="s">
        <v>220</v>
      </c>
      <c r="BU140" s="44">
        <f>'Por município'!AN140</f>
        <v>5</v>
      </c>
      <c r="BV140" s="173">
        <f>'Por município'!AO140</f>
        <v>8.7592992560595148E-2</v>
      </c>
      <c r="BW140" s="168">
        <f>'Por município'!AP140</f>
        <v>2.0146388288936885</v>
      </c>
      <c r="BX140" s="19"/>
      <c r="BY140" s="33" t="s">
        <v>220</v>
      </c>
      <c r="BZ140" s="44">
        <f>'Por município'!AS140</f>
        <v>24</v>
      </c>
      <c r="CA140" s="173">
        <f>'Por município'!AT140</f>
        <v>9.5469035228727905E-2</v>
      </c>
      <c r="CB140" s="168">
        <f>'Por município'!AU140</f>
        <v>2.3867258807181977</v>
      </c>
      <c r="CC140" s="19"/>
      <c r="CD140" s="33" t="s">
        <v>220</v>
      </c>
      <c r="CE140" s="44">
        <f>'Por município'!AX140</f>
        <v>5</v>
      </c>
      <c r="CF140" s="173">
        <f>'Por município'!AY140</f>
        <v>9.6344199551273588E-2</v>
      </c>
      <c r="CG140" s="168">
        <f>'Por município'!AZ140</f>
        <v>1.6378513923716509</v>
      </c>
      <c r="CH140" s="19"/>
      <c r="CI140" s="33" t="s">
        <v>220</v>
      </c>
      <c r="CJ140" s="44">
        <f>'Por município'!BC140</f>
        <v>11</v>
      </c>
      <c r="CK140" s="173">
        <f>'Por município'!BD140</f>
        <v>0.88582460011031439</v>
      </c>
      <c r="CL140" s="168">
        <f>'Por município'!BE140</f>
        <v>28.34638720353006</v>
      </c>
      <c r="CM140" s="214"/>
      <c r="CN140" s="215"/>
    </row>
    <row r="141" spans="1:92" x14ac:dyDescent="0.25">
      <c r="A141" s="99">
        <v>140</v>
      </c>
      <c r="B141" s="24" t="s">
        <v>67</v>
      </c>
      <c r="C141" s="16">
        <f>'Por Zona'!C56</f>
        <v>31</v>
      </c>
      <c r="D141" s="52">
        <f>'Por Zona'!D56</f>
        <v>109</v>
      </c>
      <c r="E141" s="52">
        <f>'Por Zona'!E56</f>
        <v>97</v>
      </c>
      <c r="F141" s="52">
        <f>'Por Zona'!F56</f>
        <v>190</v>
      </c>
      <c r="G141" s="52">
        <f>'Por Zona'!G56</f>
        <v>149</v>
      </c>
      <c r="H141" s="52">
        <f>'Por Zona'!H56</f>
        <v>853</v>
      </c>
      <c r="I141" s="52">
        <f>'Por Zona'!I56</f>
        <v>40</v>
      </c>
      <c r="J141" s="163">
        <f>'Por Zona'!J56</f>
        <v>1152</v>
      </c>
      <c r="K141" s="163">
        <f>'Por Zona'!K56</f>
        <v>286</v>
      </c>
      <c r="L141" s="53">
        <f>'Por Zona'!L56</f>
        <v>897</v>
      </c>
      <c r="M141" s="158">
        <f>'Por Zona'!M56</f>
        <v>1.4590054659378751</v>
      </c>
      <c r="N141" s="158">
        <f>'Por Zona'!N56</f>
        <v>20.426076523130252</v>
      </c>
      <c r="O141" s="24" t="s">
        <v>67</v>
      </c>
      <c r="P141" s="52">
        <f>'Por Zona'!P56</f>
        <v>1</v>
      </c>
      <c r="Q141" s="52">
        <f>'Por Zona'!Q56</f>
        <v>9</v>
      </c>
      <c r="R141" s="52">
        <f>'Por Zona'!R56</f>
        <v>0</v>
      </c>
      <c r="S141" s="52">
        <f>'Por Zona'!S56</f>
        <v>0</v>
      </c>
      <c r="T141" s="53">
        <f>'Por Zona'!T56</f>
        <v>10</v>
      </c>
      <c r="U141" s="158">
        <f>'Por Zona'!U56</f>
        <v>1.4074074074074074</v>
      </c>
      <c r="V141" s="158">
        <f>'Por Zona'!V56</f>
        <v>15.481481481481481</v>
      </c>
      <c r="W141" s="24" t="s">
        <v>67</v>
      </c>
      <c r="X141" s="54">
        <f>'Por Zona'!X56</f>
        <v>1</v>
      </c>
      <c r="Y141" s="158">
        <f>'Por Zona'!Y56</f>
        <v>0.3904109589041096</v>
      </c>
      <c r="Z141" s="158">
        <f>'Por Zona'!Z56</f>
        <v>30.06164383561644</v>
      </c>
      <c r="AA141" s="24" t="s">
        <v>67</v>
      </c>
      <c r="AB141" s="54">
        <f>'Por Zona'!AB56</f>
        <v>40</v>
      </c>
      <c r="AC141" s="158">
        <f>'Por Zona'!AC56</f>
        <v>1.5833333333333333</v>
      </c>
      <c r="AD141" s="158">
        <f>'Por Zona'!AD56</f>
        <v>41.166666666666664</v>
      </c>
      <c r="AE141" s="24" t="s">
        <v>67</v>
      </c>
      <c r="AF141" s="54">
        <f>'Por Zona'!AF56</f>
        <v>0</v>
      </c>
      <c r="AG141" s="158">
        <f>'Por Zona'!AG56</f>
        <v>0</v>
      </c>
      <c r="AH141" s="158">
        <f>'Por Zona'!AH56</f>
        <v>0</v>
      </c>
      <c r="AI141" s="24" t="s">
        <v>67</v>
      </c>
      <c r="AJ141" s="33" t="s">
        <v>89</v>
      </c>
      <c r="AK141" s="41">
        <f>'Por município'!D141</f>
        <v>120292</v>
      </c>
      <c r="AL141" s="173">
        <f>'Por município'!E141</f>
        <v>6.7933480036313441</v>
      </c>
      <c r="AM141" s="169">
        <f>'Por município'!F141</f>
        <v>33.96674001815672</v>
      </c>
      <c r="AN141" s="24" t="s">
        <v>67</v>
      </c>
      <c r="AO141" s="33" t="s">
        <v>89</v>
      </c>
      <c r="AP141" s="42">
        <f>'Por município'!I141</f>
        <v>46.945708230650702</v>
      </c>
      <c r="AQ141" s="173">
        <f>'Por município'!J141</f>
        <v>-5.7377432308004996</v>
      </c>
      <c r="AR141" s="168">
        <f>'Por município'!K141</f>
        <v>-110.45155719290962</v>
      </c>
      <c r="AS141" s="24" t="s">
        <v>67</v>
      </c>
      <c r="AT141" s="33" t="s">
        <v>89</v>
      </c>
      <c r="AU141" s="14">
        <f>'Por município'!N141</f>
        <v>45936</v>
      </c>
      <c r="AV141" s="14">
        <f>'Por município'!O141</f>
        <v>11927</v>
      </c>
      <c r="AW141" s="14">
        <f>'Por município'!P141</f>
        <v>6816</v>
      </c>
      <c r="AX141" s="43">
        <f>'Por município'!Q141</f>
        <v>59.067579908675803</v>
      </c>
      <c r="AY141" s="173">
        <f>'Por município'!R141</f>
        <v>7.2831936694265274</v>
      </c>
      <c r="AZ141" s="168">
        <f>'Por município'!S141</f>
        <v>58.265549355412219</v>
      </c>
      <c r="BA141" s="24" t="s">
        <v>67</v>
      </c>
      <c r="BB141" s="33" t="s">
        <v>89</v>
      </c>
      <c r="BC141" s="14">
        <f>'Por município'!V141</f>
        <v>99073</v>
      </c>
      <c r="BD141" s="14">
        <f>'Por município'!W141</f>
        <v>8077</v>
      </c>
      <c r="BE141" s="14">
        <f>'Por município'!X141</f>
        <v>79605</v>
      </c>
      <c r="BF141" s="43">
        <f>'Por município'!Y141</f>
        <v>170.55251141552512</v>
      </c>
      <c r="BG141" s="173">
        <f>'Por município'!Z141</f>
        <v>6.9457926545792681</v>
      </c>
      <c r="BH141" s="168">
        <f>'Por município'!AA141</f>
        <v>41.674755927475609</v>
      </c>
      <c r="BI141" s="24" t="s">
        <v>67</v>
      </c>
      <c r="BJ141" s="33" t="s">
        <v>89</v>
      </c>
      <c r="BK141" s="44">
        <f>'Por município'!AD141</f>
        <v>0</v>
      </c>
      <c r="BL141" s="173">
        <f>'Por município'!AE141</f>
        <v>0</v>
      </c>
      <c r="BM141" s="168">
        <f>'Por município'!AF141</f>
        <v>0</v>
      </c>
      <c r="BN141" s="24" t="s">
        <v>67</v>
      </c>
      <c r="BO141" s="33" t="s">
        <v>89</v>
      </c>
      <c r="BP141" s="44">
        <f>'Por município'!AI141</f>
        <v>40</v>
      </c>
      <c r="BQ141" s="173">
        <f>'Por município'!AJ141</f>
        <v>3.9432815665091154</v>
      </c>
      <c r="BR141" s="168">
        <f>'Por município'!AK141</f>
        <v>78.86563133018231</v>
      </c>
      <c r="BS141" s="24" t="s">
        <v>67</v>
      </c>
      <c r="BT141" s="33" t="s">
        <v>89</v>
      </c>
      <c r="BU141" s="44">
        <f>'Por município'!AN141</f>
        <v>302</v>
      </c>
      <c r="BV141" s="173">
        <f>'Por município'!AO141</f>
        <v>5.2906167506599475</v>
      </c>
      <c r="BW141" s="168">
        <f>'Por município'!AP141</f>
        <v>121.6841852651788</v>
      </c>
      <c r="BX141" s="24" t="s">
        <v>67</v>
      </c>
      <c r="BY141" s="33" t="s">
        <v>89</v>
      </c>
      <c r="BZ141" s="44">
        <f>'Por município'!AS141</f>
        <v>1290</v>
      </c>
      <c r="CA141" s="173">
        <f>'Por município'!AT141</f>
        <v>5.1314606435441243</v>
      </c>
      <c r="CB141" s="168">
        <f>'Por município'!AU141</f>
        <v>128.28651608860312</v>
      </c>
      <c r="CC141" s="24" t="s">
        <v>67</v>
      </c>
      <c r="CD141" s="33" t="s">
        <v>89</v>
      </c>
      <c r="CE141" s="44">
        <f>'Por município'!AX141</f>
        <v>312</v>
      </c>
      <c r="CF141" s="173">
        <f>'Por município'!AY141</f>
        <v>6.0118780519994726</v>
      </c>
      <c r="CG141" s="168">
        <f>'Por município'!AZ141</f>
        <v>102.20192688399104</v>
      </c>
      <c r="CH141" s="24" t="s">
        <v>67</v>
      </c>
      <c r="CI141" s="33" t="s">
        <v>89</v>
      </c>
      <c r="CJ141" s="44">
        <f>'Por município'!BC141</f>
        <v>27</v>
      </c>
      <c r="CK141" s="173">
        <f>'Por município'!BD141</f>
        <v>2.1742967457253171</v>
      </c>
      <c r="CL141" s="168">
        <f>'Por município'!BE141</f>
        <v>69.577495863210146</v>
      </c>
      <c r="CM141" s="212">
        <f>M141+U141+Y141+AC141+AG141+AL141+AQ141+AY141+BG141+BL141+BQ141+BV141+CA141+CF141+CK141</f>
        <v>42.676282020857343</v>
      </c>
      <c r="CN141" s="213">
        <f>N141+V141+Z141+AD141+AH141+AM141+AR141+AZ141+BH141+BM141+BR141+BW141+CB141+CG141+CL141</f>
        <v>631.20711204619522</v>
      </c>
    </row>
    <row r="142" spans="1:92" x14ac:dyDescent="0.25">
      <c r="A142" s="99">
        <v>141</v>
      </c>
      <c r="B142" s="25" t="s">
        <v>68</v>
      </c>
      <c r="C142" s="16">
        <f>'Por Zona'!C57</f>
        <v>8</v>
      </c>
      <c r="D142" s="52">
        <f>'Por Zona'!D57</f>
        <v>25</v>
      </c>
      <c r="E142" s="52">
        <f>'Por Zona'!E57</f>
        <v>26</v>
      </c>
      <c r="F142" s="52">
        <f>'Por Zona'!F57</f>
        <v>28</v>
      </c>
      <c r="G142" s="52">
        <f>'Por Zona'!G57</f>
        <v>28</v>
      </c>
      <c r="H142" s="52">
        <f>'Por Zona'!H57</f>
        <v>256</v>
      </c>
      <c r="I142" s="52">
        <f>'Por Zona'!I57</f>
        <v>146</v>
      </c>
      <c r="J142" s="163">
        <f>'Por Zona'!J57</f>
        <v>309</v>
      </c>
      <c r="K142" s="163">
        <f>'Por Zona'!K57</f>
        <v>200</v>
      </c>
      <c r="L142" s="53">
        <f>'Por Zona'!L57</f>
        <v>117</v>
      </c>
      <c r="M142" s="158">
        <f>'Por Zona'!M57</f>
        <v>0.39134782029062792</v>
      </c>
      <c r="N142" s="158">
        <f>'Por Zona'!N57</f>
        <v>5.4788694840687908</v>
      </c>
      <c r="O142" s="19" t="s">
        <v>68</v>
      </c>
      <c r="P142" s="52">
        <f>'Por Zona'!P57</f>
        <v>1</v>
      </c>
      <c r="Q142" s="52">
        <f>'Por Zona'!Q57</f>
        <v>1</v>
      </c>
      <c r="R142" s="52">
        <f>'Por Zona'!R57</f>
        <v>0</v>
      </c>
      <c r="S142" s="52">
        <f>'Por Zona'!S57</f>
        <v>0</v>
      </c>
      <c r="T142" s="53">
        <f>'Por Zona'!T57</f>
        <v>2</v>
      </c>
      <c r="U142" s="158">
        <f>'Por Zona'!U57</f>
        <v>0.2814814814814815</v>
      </c>
      <c r="V142" s="158">
        <f>'Por Zona'!V57</f>
        <v>3.0962962962962965</v>
      </c>
      <c r="W142" s="19" t="s">
        <v>68</v>
      </c>
      <c r="X142" s="54">
        <f>'Por Zona'!X57</f>
        <v>1</v>
      </c>
      <c r="Y142" s="158">
        <f>'Por Zona'!Y57</f>
        <v>0.3904109589041096</v>
      </c>
      <c r="Z142" s="158">
        <f>'Por Zona'!Z57</f>
        <v>30.06164383561644</v>
      </c>
      <c r="AA142" s="19" t="s">
        <v>68</v>
      </c>
      <c r="AB142" s="54">
        <f>'Por Zona'!AB57</f>
        <v>11</v>
      </c>
      <c r="AC142" s="158">
        <f>'Por Zona'!AC57</f>
        <v>0.43541666666666667</v>
      </c>
      <c r="AD142" s="158">
        <f>'Por Zona'!AD57</f>
        <v>11.320833333333333</v>
      </c>
      <c r="AE142" s="19" t="s">
        <v>68</v>
      </c>
      <c r="AF142" s="54">
        <f>'Por Zona'!AF57</f>
        <v>20</v>
      </c>
      <c r="AG142" s="158">
        <f>'Por Zona'!AG57</f>
        <v>0.57633973710819009</v>
      </c>
      <c r="AH142" s="158">
        <f>'Por Zona'!AH57</f>
        <v>13.832153690596563</v>
      </c>
      <c r="AI142" s="19" t="s">
        <v>68</v>
      </c>
      <c r="AJ142" s="33" t="s">
        <v>221</v>
      </c>
      <c r="AK142" s="41">
        <f>'Por município'!D142</f>
        <v>12131</v>
      </c>
      <c r="AL142" s="173">
        <f>'Por município'!E142</f>
        <v>0.68508383460289823</v>
      </c>
      <c r="AM142" s="169">
        <f>'Por município'!F142</f>
        <v>3.4254191730144914</v>
      </c>
      <c r="AN142" s="19" t="s">
        <v>68</v>
      </c>
      <c r="AO142" s="33" t="s">
        <v>221</v>
      </c>
      <c r="AP142" s="42">
        <f>'Por município'!I142</f>
        <v>1.2612445051478378</v>
      </c>
      <c r="AQ142" s="173">
        <f>'Por município'!J142</f>
        <v>-0.15415034503774974</v>
      </c>
      <c r="AR142" s="168">
        <f>'Por município'!K142</f>
        <v>-2.9673941419766825</v>
      </c>
      <c r="AS142" s="19" t="s">
        <v>68</v>
      </c>
      <c r="AT142" s="33" t="s">
        <v>221</v>
      </c>
      <c r="AU142" s="14">
        <f>'Por município'!N142</f>
        <v>1527</v>
      </c>
      <c r="AV142" s="14">
        <f>'Por município'!O142</f>
        <v>3846</v>
      </c>
      <c r="AW142" s="14">
        <f>'Por município'!P142</f>
        <v>2281</v>
      </c>
      <c r="AX142" s="43">
        <f>'Por município'!Q142</f>
        <v>6.989954337899543</v>
      </c>
      <c r="AY142" s="173">
        <f>'Por município'!R142</f>
        <v>0.86188043021368044</v>
      </c>
      <c r="AZ142" s="168">
        <f>'Por município'!S142</f>
        <v>6.8950434417094435</v>
      </c>
      <c r="BA142" s="19" t="s">
        <v>68</v>
      </c>
      <c r="BB142" s="33" t="s">
        <v>221</v>
      </c>
      <c r="BC142" s="14">
        <f>'Por município'!V142</f>
        <v>9200</v>
      </c>
      <c r="BD142" s="14">
        <f>'Por município'!W142</f>
        <v>1309</v>
      </c>
      <c r="BE142" s="14">
        <f>'Por município'!X142</f>
        <v>8559</v>
      </c>
      <c r="BF142" s="43">
        <f>'Por município'!Y142</f>
        <v>17.413698630136988</v>
      </c>
      <c r="BG142" s="173">
        <f>'Por município'!Z142</f>
        <v>0.70917712691771306</v>
      </c>
      <c r="BH142" s="168">
        <f>'Por município'!AA142</f>
        <v>4.2550627615062782</v>
      </c>
      <c r="BI142" s="19" t="s">
        <v>68</v>
      </c>
      <c r="BJ142" s="33" t="s">
        <v>221</v>
      </c>
      <c r="BK142" s="44">
        <f>'Por município'!AD142</f>
        <v>2</v>
      </c>
      <c r="BL142" s="173">
        <f>'Por município'!AE142</f>
        <v>1.9210526315789473</v>
      </c>
      <c r="BM142" s="168">
        <f>'Por município'!AF142</f>
        <v>55.710526315789473</v>
      </c>
      <c r="BN142" s="19" t="s">
        <v>68</v>
      </c>
      <c r="BO142" s="33" t="s">
        <v>221</v>
      </c>
      <c r="BP142" s="44">
        <f>'Por município'!AI142</f>
        <v>11</v>
      </c>
      <c r="BQ142" s="173">
        <f>'Por município'!AJ142</f>
        <v>1.0844024307900066</v>
      </c>
      <c r="BR142" s="168">
        <f>'Por município'!AK142</f>
        <v>21.688048615800135</v>
      </c>
      <c r="BS142" s="19" t="s">
        <v>68</v>
      </c>
      <c r="BT142" s="33" t="s">
        <v>221</v>
      </c>
      <c r="BU142" s="44">
        <f>'Por município'!AN142</f>
        <v>42</v>
      </c>
      <c r="BV142" s="173">
        <f>'Por município'!AO142</f>
        <v>0.73578113750899921</v>
      </c>
      <c r="BW142" s="168">
        <f>'Por município'!AP142</f>
        <v>16.922966162706981</v>
      </c>
      <c r="BX142" s="19" t="s">
        <v>68</v>
      </c>
      <c r="BY142" s="33" t="s">
        <v>221</v>
      </c>
      <c r="BZ142" s="44">
        <f>'Por município'!AS142</f>
        <v>210</v>
      </c>
      <c r="CA142" s="173">
        <f>'Por município'!AT142</f>
        <v>0.8353540582513691</v>
      </c>
      <c r="CB142" s="168">
        <f>'Por município'!AU142</f>
        <v>20.883851456284226</v>
      </c>
      <c r="CC142" s="19" t="s">
        <v>68</v>
      </c>
      <c r="CD142" s="33" t="s">
        <v>221</v>
      </c>
      <c r="CE142" s="44">
        <f>'Por município'!AX142</f>
        <v>39</v>
      </c>
      <c r="CF142" s="173">
        <f>'Por município'!AY142</f>
        <v>0.75148475649993407</v>
      </c>
      <c r="CG142" s="168">
        <f>'Por município'!AZ142</f>
        <v>12.775240860498879</v>
      </c>
      <c r="CH142" s="19" t="s">
        <v>68</v>
      </c>
      <c r="CI142" s="33" t="s">
        <v>221</v>
      </c>
      <c r="CJ142" s="44">
        <f>'Por município'!BC142</f>
        <v>11</v>
      </c>
      <c r="CK142" s="173">
        <f>'Por município'!BD142</f>
        <v>0.88582460011031439</v>
      </c>
      <c r="CL142" s="168">
        <f>'Por município'!BE142</f>
        <v>28.34638720353006</v>
      </c>
      <c r="CM142" s="212">
        <f>M142+U142+Y142+AC142+AG142+AL142+AQ142+AY142+BG142+BL142+BQ142+BV142+CA142+CF142+CK142</f>
        <v>10.390887325887189</v>
      </c>
      <c r="CN142" s="213">
        <f>N142+V142+Z142+AD142+AH142+AM142+AR142+AZ142+BH142+BM142+BR142+BW142+CB142+CG142+CL142</f>
        <v>231.72494848877474</v>
      </c>
    </row>
    <row r="143" spans="1:92" x14ac:dyDescent="0.25">
      <c r="A143" s="99">
        <v>142</v>
      </c>
      <c r="B143" s="27" t="s">
        <v>69</v>
      </c>
      <c r="C143" s="16">
        <f>'Por Zona'!C58</f>
        <v>30</v>
      </c>
      <c r="D143" s="52">
        <f>'Por Zona'!D58</f>
        <v>68</v>
      </c>
      <c r="E143" s="52">
        <f>'Por Zona'!E58</f>
        <v>51</v>
      </c>
      <c r="F143" s="52">
        <f>'Por Zona'!F58</f>
        <v>64</v>
      </c>
      <c r="G143" s="52">
        <f>'Por Zona'!G58</f>
        <v>64</v>
      </c>
      <c r="H143" s="52">
        <f>'Por Zona'!H58</f>
        <v>430</v>
      </c>
      <c r="I143" s="52">
        <f>'Por Zona'!I58</f>
        <v>30</v>
      </c>
      <c r="J143" s="163">
        <f>'Por Zona'!J58</f>
        <v>562</v>
      </c>
      <c r="K143" s="163">
        <f>'Por Zona'!K58</f>
        <v>145</v>
      </c>
      <c r="L143" s="53">
        <f>'Por Zona'!L58</f>
        <v>447</v>
      </c>
      <c r="M143" s="158">
        <f>'Por Zona'!M58</f>
        <v>0.71177176376483131</v>
      </c>
      <c r="N143" s="158">
        <f>'Por Zona'!N58</f>
        <v>9.9648046927076379</v>
      </c>
      <c r="O143" s="19" t="s">
        <v>69</v>
      </c>
      <c r="P143" s="52">
        <f>'Por Zona'!P58</f>
        <v>2</v>
      </c>
      <c r="Q143" s="52">
        <f>'Por Zona'!Q58</f>
        <v>2</v>
      </c>
      <c r="R143" s="52">
        <f>'Por Zona'!R58</f>
        <v>1</v>
      </c>
      <c r="S143" s="52">
        <f>'Por Zona'!S58</f>
        <v>0</v>
      </c>
      <c r="T143" s="53">
        <f>'Por Zona'!T58</f>
        <v>5</v>
      </c>
      <c r="U143" s="158">
        <f>'Por Zona'!U58</f>
        <v>0.70370370370370372</v>
      </c>
      <c r="V143" s="158">
        <f>'Por Zona'!V58</f>
        <v>7.7407407407407405</v>
      </c>
      <c r="W143" s="19" t="s">
        <v>69</v>
      </c>
      <c r="X143" s="54">
        <f>'Por Zona'!X58</f>
        <v>2</v>
      </c>
      <c r="Y143" s="158">
        <f>'Por Zona'!Y58</f>
        <v>0.78082191780821919</v>
      </c>
      <c r="Z143" s="158">
        <f>'Por Zona'!Z58</f>
        <v>60.12328767123288</v>
      </c>
      <c r="AA143" s="19" t="s">
        <v>69</v>
      </c>
      <c r="AB143" s="54">
        <f>'Por Zona'!AB58</f>
        <v>23</v>
      </c>
      <c r="AC143" s="158">
        <f>'Por Zona'!AC58</f>
        <v>0.91041666666666665</v>
      </c>
      <c r="AD143" s="158">
        <f>'Por Zona'!AD58</f>
        <v>23.670833333333334</v>
      </c>
      <c r="AE143" s="19" t="s">
        <v>69</v>
      </c>
      <c r="AF143" s="54">
        <f>'Por Zona'!AF58</f>
        <v>22</v>
      </c>
      <c r="AG143" s="158">
        <f>'Por Zona'!AG58</f>
        <v>0.63397371081900911</v>
      </c>
      <c r="AH143" s="158">
        <f>'Por Zona'!AH58</f>
        <v>15.215369059656219</v>
      </c>
      <c r="AI143" s="19" t="s">
        <v>69</v>
      </c>
      <c r="AJ143" s="33" t="s">
        <v>222</v>
      </c>
      <c r="AK143" s="41">
        <f>'Por município'!D143</f>
        <v>5242</v>
      </c>
      <c r="AL143" s="173">
        <f>'Por município'!E143</f>
        <v>0.29603573167821223</v>
      </c>
      <c r="AM143" s="169">
        <f>'Por município'!F143</f>
        <v>1.4801786583910612</v>
      </c>
      <c r="AN143" s="19" t="s">
        <v>69</v>
      </c>
      <c r="AO143" s="33" t="s">
        <v>222</v>
      </c>
      <c r="AP143" s="42">
        <f>'Por município'!I143</f>
        <v>0.46024529264343855</v>
      </c>
      <c r="AQ143" s="173">
        <f>'Por município'!J143</f>
        <v>-5.6251559767683618E-2</v>
      </c>
      <c r="AR143" s="168">
        <f>'Por município'!K143</f>
        <v>-1.0828425255279097</v>
      </c>
      <c r="AS143" s="19" t="s">
        <v>69</v>
      </c>
      <c r="AT143" s="33" t="s">
        <v>222</v>
      </c>
      <c r="AU143" s="14">
        <f>'Por município'!N143</f>
        <v>379</v>
      </c>
      <c r="AV143" s="14">
        <f>'Por município'!O143</f>
        <v>468</v>
      </c>
      <c r="AW143" s="14">
        <f>'Por município'!P143</f>
        <v>157</v>
      </c>
      <c r="AX143" s="43">
        <f>'Por município'!Q143</f>
        <v>0.91689497716894985</v>
      </c>
      <c r="AY143" s="173">
        <f>'Por município'!R143</f>
        <v>0.11305565089293641</v>
      </c>
      <c r="AZ143" s="168">
        <f>'Por município'!S143</f>
        <v>0.9044452071434913</v>
      </c>
      <c r="BA143" s="19" t="s">
        <v>69</v>
      </c>
      <c r="BB143" s="33" t="s">
        <v>222</v>
      </c>
      <c r="BC143" s="14">
        <f>'Por município'!V143</f>
        <v>3984</v>
      </c>
      <c r="BD143" s="14">
        <f>'Por município'!W143</f>
        <v>328</v>
      </c>
      <c r="BE143" s="14">
        <f>'Por município'!X143</f>
        <v>4255</v>
      </c>
      <c r="BF143" s="43">
        <f>'Por município'!Y143</f>
        <v>7.8237442922374427</v>
      </c>
      <c r="BG143" s="173">
        <f>'Por município'!Z143</f>
        <v>0.31862389586238971</v>
      </c>
      <c r="BH143" s="168">
        <f>'Por município'!AA143</f>
        <v>1.9117433751743382</v>
      </c>
      <c r="BI143" s="19" t="s">
        <v>69</v>
      </c>
      <c r="BJ143" s="33" t="s">
        <v>222</v>
      </c>
      <c r="BK143" s="44">
        <f>'Por município'!AD143</f>
        <v>3</v>
      </c>
      <c r="BL143" s="173">
        <f>'Por município'!AE143</f>
        <v>2.8815789473684208</v>
      </c>
      <c r="BM143" s="168">
        <f>'Por município'!AF143</f>
        <v>83.565789473684205</v>
      </c>
      <c r="BN143" s="19" t="s">
        <v>69</v>
      </c>
      <c r="BO143" s="33" t="s">
        <v>222</v>
      </c>
      <c r="BP143" s="44">
        <f>'Por município'!AI143</f>
        <v>7</v>
      </c>
      <c r="BQ143" s="173">
        <f>'Por município'!AJ143</f>
        <v>0.69007427413909528</v>
      </c>
      <c r="BR143" s="168">
        <f>'Por município'!AK143</f>
        <v>13.801485482781906</v>
      </c>
      <c r="BS143" s="19" t="s">
        <v>69</v>
      </c>
      <c r="BT143" s="33" t="s">
        <v>222</v>
      </c>
      <c r="BU143" s="44">
        <f>'Por município'!AN143</f>
        <v>22</v>
      </c>
      <c r="BV143" s="173">
        <f>'Por município'!AO143</f>
        <v>0.38540916726661867</v>
      </c>
      <c r="BW143" s="168">
        <f>'Por município'!AP143</f>
        <v>8.8644108471322287</v>
      </c>
      <c r="BX143" s="19" t="s">
        <v>69</v>
      </c>
      <c r="BY143" s="33" t="s">
        <v>222</v>
      </c>
      <c r="BZ143" s="44">
        <f>'Por município'!AS143</f>
        <v>96</v>
      </c>
      <c r="CA143" s="173">
        <f>'Por município'!AT143</f>
        <v>0.38187614091491162</v>
      </c>
      <c r="CB143" s="168">
        <f>'Por município'!AU143</f>
        <v>9.5469035228727908</v>
      </c>
      <c r="CC143" s="19" t="s">
        <v>69</v>
      </c>
      <c r="CD143" s="33" t="s">
        <v>222</v>
      </c>
      <c r="CE143" s="44">
        <f>'Por município'!AX143</f>
        <v>23</v>
      </c>
      <c r="CF143" s="173">
        <f>'Por município'!AY143</f>
        <v>0.44318331793585847</v>
      </c>
      <c r="CG143" s="168">
        <f>'Por município'!AZ143</f>
        <v>7.5341164049095939</v>
      </c>
      <c r="CH143" s="19" t="s">
        <v>69</v>
      </c>
      <c r="CI143" s="33" t="s">
        <v>222</v>
      </c>
      <c r="CJ143" s="44">
        <f>'Por município'!BC143</f>
        <v>11</v>
      </c>
      <c r="CK143" s="173">
        <f>'Por município'!BD143</f>
        <v>0.88582460011031439</v>
      </c>
      <c r="CL143" s="168">
        <f>'Por município'!BE143</f>
        <v>28.34638720353006</v>
      </c>
      <c r="CM143" s="212">
        <f>M143+U143+Y143+AC143+AG143+AL143+AQ143+AY143+BG143+BL143+BQ143+BV143+CA143+CF143+CK143+AL144+AQ144+AY144+BG144+BL144+BQ144+BV144+CA144+CF144+CK144</f>
        <v>20.015866283843046</v>
      </c>
      <c r="CN143" s="213">
        <f>N143+V143+Z143+AD143+AH143+AM143+AR143+AZ143+BH143+BM143+BR143+BW143+CB143+CG143+CL143+AM144+AR144+AZ144+BH144+BM144+BR144+BW144+CB144+CG144+CL144</f>
        <v>469.58693900670056</v>
      </c>
    </row>
    <row r="144" spans="1:92" x14ac:dyDescent="0.25">
      <c r="A144" s="99">
        <v>143</v>
      </c>
      <c r="B144" s="19"/>
      <c r="C144" s="16"/>
      <c r="D144" s="20"/>
      <c r="E144" s="20"/>
      <c r="F144" s="20"/>
      <c r="G144" s="20"/>
      <c r="H144" s="20"/>
      <c r="I144" s="20"/>
      <c r="J144" s="164"/>
      <c r="K144" s="164"/>
      <c r="L144" s="50"/>
      <c r="M144" s="158"/>
      <c r="N144" s="158"/>
      <c r="O144" s="19"/>
      <c r="P144" s="20"/>
      <c r="Q144" s="20"/>
      <c r="R144" s="20"/>
      <c r="S144" s="20"/>
      <c r="T144" s="50"/>
      <c r="U144" s="158"/>
      <c r="V144" s="158"/>
      <c r="W144" s="19"/>
      <c r="X144" s="51"/>
      <c r="Y144" s="158"/>
      <c r="Z144" s="158"/>
      <c r="AA144" s="19"/>
      <c r="AB144" s="51"/>
      <c r="AC144" s="158"/>
      <c r="AD144" s="158"/>
      <c r="AE144" s="19"/>
      <c r="AF144" s="51"/>
      <c r="AG144" s="158"/>
      <c r="AH144" s="158"/>
      <c r="AI144" s="19"/>
      <c r="AJ144" s="33" t="s">
        <v>223</v>
      </c>
      <c r="AK144" s="41">
        <f>'Por município'!D144</f>
        <v>15911</v>
      </c>
      <c r="AL144" s="173">
        <f>'Por município'!E144</f>
        <v>0.89855485057841178</v>
      </c>
      <c r="AM144" s="169">
        <f>'Por município'!F144</f>
        <v>4.4927742528920591</v>
      </c>
      <c r="AN144" s="19"/>
      <c r="AO144" s="33" t="s">
        <v>223</v>
      </c>
      <c r="AP144" s="42">
        <f>'Por município'!I144</f>
        <v>0.96129400828863254</v>
      </c>
      <c r="AQ144" s="173">
        <f>'Por município'!J144</f>
        <v>-0.11749014759278945</v>
      </c>
      <c r="AR144" s="168">
        <f>'Por município'!K144</f>
        <v>-2.261685341161197</v>
      </c>
      <c r="AS144" s="19"/>
      <c r="AT144" s="33" t="s">
        <v>223</v>
      </c>
      <c r="AU144" s="14">
        <f>'Por município'!N144</f>
        <v>1084</v>
      </c>
      <c r="AV144" s="14">
        <f>'Por município'!O144</f>
        <v>3594</v>
      </c>
      <c r="AW144" s="14">
        <f>'Por município'!P144</f>
        <v>1834</v>
      </c>
      <c r="AX144" s="43">
        <f>'Por município'!Q144</f>
        <v>5.9470319634703195</v>
      </c>
      <c r="AY144" s="173">
        <f>'Por município'!R144</f>
        <v>0.73328525758446395</v>
      </c>
      <c r="AZ144" s="168">
        <f>'Por município'!S144</f>
        <v>5.8662820606757116</v>
      </c>
      <c r="BA144" s="19"/>
      <c r="BB144" s="33" t="s">
        <v>223</v>
      </c>
      <c r="BC144" s="14">
        <f>'Por município'!V144</f>
        <v>12038</v>
      </c>
      <c r="BD144" s="14">
        <f>'Por município'!W144</f>
        <v>1305</v>
      </c>
      <c r="BE144" s="14">
        <f>'Por município'!X144</f>
        <v>11364</v>
      </c>
      <c r="BF144" s="43">
        <f>'Por município'!Y144</f>
        <v>22.563470319634703</v>
      </c>
      <c r="BG144" s="173">
        <f>'Por município'!Z144</f>
        <v>0.91890283589028388</v>
      </c>
      <c r="BH144" s="168">
        <f>'Por município'!AA144</f>
        <v>5.5134170153417035</v>
      </c>
      <c r="BI144" s="19"/>
      <c r="BJ144" s="33" t="s">
        <v>223</v>
      </c>
      <c r="BK144" s="44">
        <f>'Por município'!AD144</f>
        <v>2</v>
      </c>
      <c r="BL144" s="173">
        <f>'Por município'!AE144</f>
        <v>1.9210526315789473</v>
      </c>
      <c r="BM144" s="168">
        <f>'Por município'!AF144</f>
        <v>55.710526315789473</v>
      </c>
      <c r="BN144" s="19"/>
      <c r="BO144" s="33" t="s">
        <v>223</v>
      </c>
      <c r="BP144" s="44">
        <f>'Por município'!AI144</f>
        <v>16</v>
      </c>
      <c r="BQ144" s="173">
        <f>'Por município'!AJ144</f>
        <v>1.5773126266036464</v>
      </c>
      <c r="BR144" s="168">
        <f>'Por município'!AK144</f>
        <v>31.546252532072927</v>
      </c>
      <c r="BS144" s="19"/>
      <c r="BT144" s="33" t="s">
        <v>223</v>
      </c>
      <c r="BU144" s="44">
        <f>'Por município'!AN144</f>
        <v>52</v>
      </c>
      <c r="BV144" s="173">
        <f>'Por município'!AO144</f>
        <v>0.91096712263018953</v>
      </c>
      <c r="BW144" s="168">
        <f>'Por município'!AP144</f>
        <v>20.95224382049436</v>
      </c>
      <c r="BX144" s="19"/>
      <c r="BY144" s="33" t="s">
        <v>223</v>
      </c>
      <c r="BZ144" s="44">
        <f>'Por município'!AS144</f>
        <v>248</v>
      </c>
      <c r="CA144" s="173">
        <f>'Por município'!AT144</f>
        <v>0.9865133640301883</v>
      </c>
      <c r="CB144" s="168">
        <f>'Por município'!AU144</f>
        <v>24.662834100754708</v>
      </c>
      <c r="CC144" s="19"/>
      <c r="CD144" s="33" t="s">
        <v>223</v>
      </c>
      <c r="CE144" s="44">
        <f>'Por município'!AX144</f>
        <v>55</v>
      </c>
      <c r="CF144" s="173">
        <f>'Por município'!AY144</f>
        <v>1.0597861950640095</v>
      </c>
      <c r="CG144" s="168">
        <f>'Por município'!AZ144</f>
        <v>18.016365316088162</v>
      </c>
      <c r="CH144" s="19"/>
      <c r="CI144" s="33" t="s">
        <v>223</v>
      </c>
      <c r="CJ144" s="44">
        <f>'Por município'!BC144</f>
        <v>13</v>
      </c>
      <c r="CK144" s="173">
        <f>'Por município'!BD144</f>
        <v>1.0468836183121897</v>
      </c>
      <c r="CL144" s="168">
        <f>'Por município'!BE144</f>
        <v>33.50027578599007</v>
      </c>
      <c r="CM144" s="214"/>
      <c r="CN144" s="215"/>
    </row>
    <row r="145" spans="1:92" x14ac:dyDescent="0.25">
      <c r="A145" s="99">
        <v>145</v>
      </c>
      <c r="B145" s="25" t="s">
        <v>70</v>
      </c>
      <c r="C145" s="16">
        <f>'Por Zona'!C59</f>
        <v>107</v>
      </c>
      <c r="D145" s="52">
        <f>'Por Zona'!D59</f>
        <v>31</v>
      </c>
      <c r="E145" s="52">
        <f>'Por Zona'!E59</f>
        <v>30</v>
      </c>
      <c r="F145" s="52">
        <f>'Por Zona'!F59</f>
        <v>37</v>
      </c>
      <c r="G145" s="52">
        <f>'Por Zona'!G59</f>
        <v>35</v>
      </c>
      <c r="H145" s="52">
        <f>'Por Zona'!H59</f>
        <v>322</v>
      </c>
      <c r="I145" s="52">
        <f>'Por Zona'!I59</f>
        <v>168</v>
      </c>
      <c r="J145" s="163">
        <f>'Por Zona'!J59</f>
        <v>390</v>
      </c>
      <c r="K145" s="163">
        <f>'Por Zona'!K59</f>
        <v>233</v>
      </c>
      <c r="L145" s="53">
        <f>'Por Zona'!L59</f>
        <v>264</v>
      </c>
      <c r="M145" s="158">
        <f>'Por Zona'!M59</f>
        <v>0.49393414211438474</v>
      </c>
      <c r="N145" s="158">
        <f>'Por Zona'!N59</f>
        <v>6.9150779896013868</v>
      </c>
      <c r="O145" s="19" t="s">
        <v>70</v>
      </c>
      <c r="P145" s="52">
        <f>'Por Zona'!P59</f>
        <v>2</v>
      </c>
      <c r="Q145" s="52">
        <f>'Por Zona'!Q59</f>
        <v>2</v>
      </c>
      <c r="R145" s="52">
        <f>'Por Zona'!R59</f>
        <v>0</v>
      </c>
      <c r="S145" s="52">
        <f>'Por Zona'!S59</f>
        <v>0</v>
      </c>
      <c r="T145" s="53">
        <f>'Por Zona'!T59</f>
        <v>4</v>
      </c>
      <c r="U145" s="158">
        <f>'Por Zona'!U59</f>
        <v>0.562962962962963</v>
      </c>
      <c r="V145" s="158">
        <f>'Por Zona'!V59</f>
        <v>6.1925925925925931</v>
      </c>
      <c r="W145" s="19" t="s">
        <v>70</v>
      </c>
      <c r="X145" s="54">
        <f>'Por Zona'!X59</f>
        <v>1</v>
      </c>
      <c r="Y145" s="158">
        <f>'Por Zona'!Y59</f>
        <v>0.3904109589041096</v>
      </c>
      <c r="Z145" s="158">
        <f>'Por Zona'!Z59</f>
        <v>30.06164383561644</v>
      </c>
      <c r="AA145" s="19" t="s">
        <v>70</v>
      </c>
      <c r="AB145" s="54">
        <f>'Por Zona'!AB59</f>
        <v>9</v>
      </c>
      <c r="AC145" s="158">
        <f>'Por Zona'!AC59</f>
        <v>0.35625000000000001</v>
      </c>
      <c r="AD145" s="158">
        <f>'Por Zona'!AD59</f>
        <v>9.2625000000000011</v>
      </c>
      <c r="AE145" s="19" t="s">
        <v>70</v>
      </c>
      <c r="AF145" s="54">
        <f>'Por Zona'!AF59</f>
        <v>13</v>
      </c>
      <c r="AG145" s="158">
        <f>'Por Zona'!AG59</f>
        <v>0.37462082912032357</v>
      </c>
      <c r="AH145" s="158">
        <f>'Por Zona'!AH59</f>
        <v>8.9908998988877649</v>
      </c>
      <c r="AI145" s="19" t="s">
        <v>70</v>
      </c>
      <c r="AJ145" s="33" t="s">
        <v>224</v>
      </c>
      <c r="AK145" s="41">
        <f>'Por município'!D145</f>
        <v>26117</v>
      </c>
      <c r="AL145" s="173">
        <f>'Por município'!E145</f>
        <v>1.4749265937122984</v>
      </c>
      <c r="AM145" s="169">
        <f>'Por município'!F145</f>
        <v>7.3746329685614924</v>
      </c>
      <c r="AN145" s="19" t="s">
        <v>70</v>
      </c>
      <c r="AO145" s="33" t="s">
        <v>224</v>
      </c>
      <c r="AP145" s="42">
        <f>'Por município'!I145</f>
        <v>3.8338906899348464</v>
      </c>
      <c r="AQ145" s="173">
        <f>'Por município'!J145</f>
        <v>-0.46858128640267016</v>
      </c>
      <c r="AR145" s="168">
        <f>'Por município'!K145</f>
        <v>-9.0201897632514001</v>
      </c>
      <c r="AS145" s="19" t="s">
        <v>70</v>
      </c>
      <c r="AT145" s="33" t="s">
        <v>224</v>
      </c>
      <c r="AU145" s="14">
        <f>'Por município'!N145</f>
        <v>3025</v>
      </c>
      <c r="AV145" s="14">
        <f>'Por município'!O145</f>
        <v>18985</v>
      </c>
      <c r="AW145" s="14">
        <f>'Por município'!P145</f>
        <v>1639</v>
      </c>
      <c r="AX145" s="43">
        <f>'Por município'!Q145</f>
        <v>21.597260273972605</v>
      </c>
      <c r="AY145" s="173">
        <f>'Por município'!R145</f>
        <v>2.6630010836325231</v>
      </c>
      <c r="AZ145" s="168">
        <f>'Por município'!S145</f>
        <v>21.304008669060185</v>
      </c>
      <c r="BA145" s="19" t="s">
        <v>70</v>
      </c>
      <c r="BB145" s="33" t="s">
        <v>224</v>
      </c>
      <c r="BC145" s="14">
        <f>'Por município'!V145</f>
        <v>21819</v>
      </c>
      <c r="BD145" s="14">
        <f>'Por município'!W145</f>
        <v>13624</v>
      </c>
      <c r="BE145" s="14">
        <f>'Por município'!X145</f>
        <v>16939</v>
      </c>
      <c r="BF145" s="43">
        <f>'Por município'!Y145</f>
        <v>47.837442922374429</v>
      </c>
      <c r="BG145" s="173">
        <f>'Por município'!Z145</f>
        <v>1.9481915388191546</v>
      </c>
      <c r="BH145" s="168">
        <f>'Por município'!AA145</f>
        <v>11.689149232914929</v>
      </c>
      <c r="BI145" s="19" t="s">
        <v>70</v>
      </c>
      <c r="BJ145" s="33" t="s">
        <v>224</v>
      </c>
      <c r="BK145" s="44">
        <f>'Por município'!AD145</f>
        <v>0</v>
      </c>
      <c r="BL145" s="173">
        <f>'Por município'!AE145</f>
        <v>0</v>
      </c>
      <c r="BM145" s="168">
        <f>'Por município'!AF145</f>
        <v>0</v>
      </c>
      <c r="BN145" s="19" t="s">
        <v>70</v>
      </c>
      <c r="BO145" s="33" t="s">
        <v>224</v>
      </c>
      <c r="BP145" s="44">
        <f>'Por município'!AI145</f>
        <v>9</v>
      </c>
      <c r="BQ145" s="173">
        <f>'Por município'!AJ145</f>
        <v>0.88723835246455096</v>
      </c>
      <c r="BR145" s="168">
        <f>'Por município'!AK145</f>
        <v>17.744767049291021</v>
      </c>
      <c r="BS145" s="19" t="s">
        <v>70</v>
      </c>
      <c r="BT145" s="33" t="s">
        <v>224</v>
      </c>
      <c r="BU145" s="44">
        <f>'Por município'!AN145</f>
        <v>72</v>
      </c>
      <c r="BV145" s="173">
        <f>'Por município'!AO145</f>
        <v>1.2613390928725703</v>
      </c>
      <c r="BW145" s="168">
        <f>'Por município'!AP145</f>
        <v>29.010799136069117</v>
      </c>
      <c r="BX145" s="19" t="s">
        <v>70</v>
      </c>
      <c r="BY145" s="33" t="s">
        <v>224</v>
      </c>
      <c r="BZ145" s="44">
        <f>'Por município'!AS145</f>
        <v>349</v>
      </c>
      <c r="CA145" s="173">
        <f>'Por município'!AT145</f>
        <v>1.3882788872844183</v>
      </c>
      <c r="CB145" s="168">
        <f>'Por município'!AU145</f>
        <v>34.706972182110455</v>
      </c>
      <c r="CC145" s="19" t="s">
        <v>70</v>
      </c>
      <c r="CD145" s="33" t="s">
        <v>224</v>
      </c>
      <c r="CE145" s="44">
        <f>'Por município'!AX145</f>
        <v>78</v>
      </c>
      <c r="CF145" s="173">
        <f>'Por município'!AY145</f>
        <v>1.5029695129998681</v>
      </c>
      <c r="CG145" s="168">
        <f>'Por município'!AZ145</f>
        <v>25.550481720997759</v>
      </c>
      <c r="CH145" s="19" t="s">
        <v>70</v>
      </c>
      <c r="CI145" s="33" t="s">
        <v>224</v>
      </c>
      <c r="CJ145" s="44">
        <f>'Por município'!BC145</f>
        <v>11</v>
      </c>
      <c r="CK145" s="173">
        <f>'Por município'!BD145</f>
        <v>0.88582460011031439</v>
      </c>
      <c r="CL145" s="168">
        <f>'Por município'!BE145</f>
        <v>28.34638720353006</v>
      </c>
      <c r="CM145" s="212">
        <f>M145+U145+Y145+AC145+AG145+AL145+AQ145+AY145+BG145+BL145+BQ145+BV145+CA145+CF145+CK145</f>
        <v>13.721367268594809</v>
      </c>
      <c r="CN145" s="213">
        <f>N145+V145+Z145+AD145+AH145+AM145+AR145+AZ145+BH145+BM145+BR145+BW145+CB145+CG145+CL145</f>
        <v>228.12972271598184</v>
      </c>
    </row>
    <row r="146" spans="1:92" x14ac:dyDescent="0.25">
      <c r="A146" s="99">
        <v>146</v>
      </c>
      <c r="B146" s="25" t="s">
        <v>72</v>
      </c>
      <c r="C146" s="16">
        <f>'Por Zona'!C60</f>
        <v>21</v>
      </c>
      <c r="D146" s="52">
        <f>'Por Zona'!D60</f>
        <v>45</v>
      </c>
      <c r="E146" s="52">
        <f>'Por Zona'!E60</f>
        <v>45</v>
      </c>
      <c r="F146" s="52">
        <f>'Por Zona'!F60</f>
        <v>76</v>
      </c>
      <c r="G146" s="52">
        <f>'Por Zona'!G60</f>
        <v>76</v>
      </c>
      <c r="H146" s="52">
        <f>'Por Zona'!H60</f>
        <v>795</v>
      </c>
      <c r="I146" s="52">
        <f>'Por Zona'!I60</f>
        <v>71</v>
      </c>
      <c r="J146" s="163">
        <f>'Por Zona'!J60</f>
        <v>916</v>
      </c>
      <c r="K146" s="163">
        <f>'Por Zona'!K60</f>
        <v>192</v>
      </c>
      <c r="L146" s="53">
        <f>'Por Zona'!L60</f>
        <v>745</v>
      </c>
      <c r="M146" s="158">
        <f>'Por Zona'!M60</f>
        <v>1.1601119850686574</v>
      </c>
      <c r="N146" s="158">
        <f>'Por Zona'!N60</f>
        <v>16.241567790961206</v>
      </c>
      <c r="O146" s="19" t="s">
        <v>72</v>
      </c>
      <c r="P146" s="52">
        <f>'Por Zona'!P60</f>
        <v>2</v>
      </c>
      <c r="Q146" s="52">
        <f>'Por Zona'!Q60</f>
        <v>0</v>
      </c>
      <c r="R146" s="52">
        <f>'Por Zona'!R60</f>
        <v>0</v>
      </c>
      <c r="S146" s="52">
        <f>'Por Zona'!S60</f>
        <v>1</v>
      </c>
      <c r="T146" s="53">
        <f>'Por Zona'!T60</f>
        <v>3</v>
      </c>
      <c r="U146" s="158">
        <f>'Por Zona'!U60</f>
        <v>0.42222222222222222</v>
      </c>
      <c r="V146" s="158">
        <f>'Por Zona'!V60</f>
        <v>4.6444444444444448</v>
      </c>
      <c r="W146" s="19" t="s">
        <v>72</v>
      </c>
      <c r="X146" s="54">
        <f>'Por Zona'!X60</f>
        <v>4</v>
      </c>
      <c r="Y146" s="158">
        <f>'Por Zona'!Y60</f>
        <v>1.5616438356164384</v>
      </c>
      <c r="Z146" s="158">
        <f>'Por Zona'!Z60</f>
        <v>120.24657534246576</v>
      </c>
      <c r="AA146" s="19" t="s">
        <v>72</v>
      </c>
      <c r="AB146" s="54">
        <f>'Por Zona'!AB60</f>
        <v>22</v>
      </c>
      <c r="AC146" s="158">
        <f>'Por Zona'!AC60</f>
        <v>0.87083333333333335</v>
      </c>
      <c r="AD146" s="158">
        <f>'Por Zona'!AD60</f>
        <v>22.641666666666666</v>
      </c>
      <c r="AE146" s="19" t="s">
        <v>72</v>
      </c>
      <c r="AF146" s="54">
        <f>'Por Zona'!AF60</f>
        <v>76</v>
      </c>
      <c r="AG146" s="158">
        <f>'Por Zona'!AG60</f>
        <v>2.1900910010111225</v>
      </c>
      <c r="AH146" s="158">
        <f>'Por Zona'!AH60</f>
        <v>52.562184024266941</v>
      </c>
      <c r="AI146" s="19" t="s">
        <v>72</v>
      </c>
      <c r="AJ146" s="33" t="s">
        <v>225</v>
      </c>
      <c r="AK146" s="41">
        <f>'Por município'!D146</f>
        <v>14953</v>
      </c>
      <c r="AL146" s="173">
        <f>'Por município'!E146</f>
        <v>0.8444529370057815</v>
      </c>
      <c r="AM146" s="169">
        <f>'Por município'!F146</f>
        <v>4.2222646850289074</v>
      </c>
      <c r="AN146" s="19" t="s">
        <v>72</v>
      </c>
      <c r="AO146" s="33" t="s">
        <v>225</v>
      </c>
      <c r="AP146" s="42">
        <f>'Por município'!I146</f>
        <v>0.97779928323886889</v>
      </c>
      <c r="AQ146" s="173">
        <f>'Por município'!J146</f>
        <v>-0.11950743592834785</v>
      </c>
      <c r="AR146" s="168">
        <f>'Por município'!K146</f>
        <v>-2.3005181416206963</v>
      </c>
      <c r="AS146" s="19" t="s">
        <v>72</v>
      </c>
      <c r="AT146" s="33" t="s">
        <v>225</v>
      </c>
      <c r="AU146" s="14">
        <f>'Por município'!N146</f>
        <v>1032</v>
      </c>
      <c r="AV146" s="14">
        <f>'Por município'!O146</f>
        <v>7848</v>
      </c>
      <c r="AW146" s="14">
        <f>'Por município'!P146</f>
        <v>2973</v>
      </c>
      <c r="AX146" s="43">
        <f>'Por município'!Q146</f>
        <v>10.824657534246576</v>
      </c>
      <c r="AY146" s="173">
        <f>'Por município'!R146</f>
        <v>1.3347097908704935</v>
      </c>
      <c r="AZ146" s="168">
        <f>'Por município'!S146</f>
        <v>10.677678326963948</v>
      </c>
      <c r="BA146" s="19" t="s">
        <v>72</v>
      </c>
      <c r="BB146" s="33" t="s">
        <v>225</v>
      </c>
      <c r="BC146" s="14">
        <f>'Por município'!V146</f>
        <v>11176</v>
      </c>
      <c r="BD146" s="14">
        <f>'Por município'!W146</f>
        <v>2084</v>
      </c>
      <c r="BE146" s="14">
        <f>'Por município'!X146</f>
        <v>9440</v>
      </c>
      <c r="BF146" s="43">
        <f>'Por município'!Y146</f>
        <v>20.730593607305934</v>
      </c>
      <c r="BG146" s="173">
        <f>'Por município'!Z146</f>
        <v>0.84425848442584861</v>
      </c>
      <c r="BH146" s="168">
        <f>'Por município'!AA146</f>
        <v>5.0655509065550914</v>
      </c>
      <c r="BI146" s="19" t="s">
        <v>72</v>
      </c>
      <c r="BJ146" s="33" t="s">
        <v>225</v>
      </c>
      <c r="BK146" s="44">
        <f>'Por município'!AD146</f>
        <v>2</v>
      </c>
      <c r="BL146" s="173">
        <f>'Por município'!AE146</f>
        <v>1.9210526315789473</v>
      </c>
      <c r="BM146" s="168">
        <f>'Por município'!AF146</f>
        <v>55.710526315789473</v>
      </c>
      <c r="BN146" s="19" t="s">
        <v>72</v>
      </c>
      <c r="BO146" s="33" t="s">
        <v>225</v>
      </c>
      <c r="BP146" s="44">
        <f>'Por município'!AI146</f>
        <v>15</v>
      </c>
      <c r="BQ146" s="173">
        <f>'Por município'!AJ146</f>
        <v>1.4787305874409182</v>
      </c>
      <c r="BR146" s="168">
        <f>'Por município'!AK146</f>
        <v>29.574611748818363</v>
      </c>
      <c r="BS146" s="19" t="s">
        <v>72</v>
      </c>
      <c r="BT146" s="33" t="s">
        <v>225</v>
      </c>
      <c r="BU146" s="44">
        <f>'Por município'!AN146</f>
        <v>50</v>
      </c>
      <c r="BV146" s="173">
        <f>'Por município'!AO146</f>
        <v>0.87592992560595151</v>
      </c>
      <c r="BW146" s="168">
        <f>'Por município'!AP146</f>
        <v>20.146388288936883</v>
      </c>
      <c r="BX146" s="19" t="s">
        <v>72</v>
      </c>
      <c r="BY146" s="33" t="s">
        <v>225</v>
      </c>
      <c r="BZ146" s="44">
        <f>'Por município'!AS146</f>
        <v>288</v>
      </c>
      <c r="CA146" s="173">
        <f>'Por município'!AT146</f>
        <v>1.1456284227447349</v>
      </c>
      <c r="CB146" s="168">
        <f>'Por município'!AU146</f>
        <v>28.640710568618371</v>
      </c>
      <c r="CC146" s="19" t="s">
        <v>72</v>
      </c>
      <c r="CD146" s="33" t="s">
        <v>225</v>
      </c>
      <c r="CE146" s="44">
        <f>'Por município'!AX146</f>
        <v>49</v>
      </c>
      <c r="CF146" s="173">
        <f>'Por município'!AY146</f>
        <v>0.94417315560248116</v>
      </c>
      <c r="CG146" s="168">
        <f>'Por município'!AZ146</f>
        <v>16.050943645242178</v>
      </c>
      <c r="CH146" s="19" t="s">
        <v>72</v>
      </c>
      <c r="CI146" s="33" t="s">
        <v>225</v>
      </c>
      <c r="CJ146" s="44">
        <f>'Por município'!BC146</f>
        <v>13</v>
      </c>
      <c r="CK146" s="173">
        <f>'Por município'!BD146</f>
        <v>1.0468836183121897</v>
      </c>
      <c r="CL146" s="168">
        <f>'Por município'!BE146</f>
        <v>33.50027578599007</v>
      </c>
      <c r="CM146" s="212">
        <f>M146+U146+Y146+AC146+AG146+AL146+AQ146+AY146+BG146+BL146+BQ146+BV146+CA146+CF146+CK146+AL147+AQ147+AY147+BG147+BL147+BQ147+BV147+CA147+CF147+CK147+AL148+AQ148+AY148+BG148+BL148+BQ148+BV148+CA148+CF148+CK148+AL149+AQ149+AY149+BG149+BL149+BQ149+BV149+CA149+CF149+CK149</f>
        <v>31.597735548933279</v>
      </c>
      <c r="CN146" s="213">
        <f>N146+V146+Z146+AD146+AH146+AM146+AR146+AZ146+BH146+BM146+BR146+BW146+CB146+CG146+CL146+AM147+AR147+AZ147+BH147+BM147+BR147+BW147+CB147+CG147+CL147+AM148+AR148+AZ148+BH148+BM148+BR148+BW148+CB148+CG148+CL148+AM149+AR149+AZ149+BH149+BM149+BR149+BW149+CB149+CG149+CL149</f>
        <v>811.19406205468238</v>
      </c>
    </row>
    <row r="147" spans="1:92" x14ac:dyDescent="0.25">
      <c r="A147" s="99">
        <v>147</v>
      </c>
      <c r="B147" s="19"/>
      <c r="C147" s="16"/>
      <c r="D147" s="20"/>
      <c r="E147" s="20"/>
      <c r="F147" s="20"/>
      <c r="G147" s="20"/>
      <c r="H147" s="20"/>
      <c r="I147" s="20"/>
      <c r="J147" s="164"/>
      <c r="K147" s="164"/>
      <c r="L147" s="50"/>
      <c r="M147" s="158"/>
      <c r="N147" s="158"/>
      <c r="O147" s="19"/>
      <c r="P147" s="20"/>
      <c r="Q147" s="20"/>
      <c r="R147" s="20"/>
      <c r="S147" s="20"/>
      <c r="T147" s="50"/>
      <c r="U147" s="158"/>
      <c r="V147" s="158"/>
      <c r="W147" s="19"/>
      <c r="X147" s="51"/>
      <c r="Y147" s="158"/>
      <c r="Z147" s="158"/>
      <c r="AA147" s="19"/>
      <c r="AB147" s="51"/>
      <c r="AC147" s="158"/>
      <c r="AD147" s="158"/>
      <c r="AE147" s="19"/>
      <c r="AF147" s="51"/>
      <c r="AG147" s="158"/>
      <c r="AH147" s="158"/>
      <c r="AI147" s="19"/>
      <c r="AJ147" s="33" t="s">
        <v>226</v>
      </c>
      <c r="AK147" s="41">
        <f>'Por município'!D147</f>
        <v>3048</v>
      </c>
      <c r="AL147" s="173">
        <f>'Por município'!E147</f>
        <v>0.17213218431041413</v>
      </c>
      <c r="AM147" s="169">
        <f>'Por município'!F147</f>
        <v>0.86066092155207063</v>
      </c>
      <c r="AN147" s="19"/>
      <c r="AO147" s="33" t="s">
        <v>226</v>
      </c>
      <c r="AP147" s="42">
        <f>'Por município'!I147</f>
        <v>1.5275586327735637</v>
      </c>
      <c r="AQ147" s="173">
        <f>'Por município'!J147</f>
        <v>-0.18669947765587042</v>
      </c>
      <c r="AR147" s="168">
        <f>'Por município'!K147</f>
        <v>-3.5939649448755056</v>
      </c>
      <c r="AS147" s="19"/>
      <c r="AT147" s="33" t="s">
        <v>226</v>
      </c>
      <c r="AU147" s="14">
        <f>'Por município'!N147</f>
        <v>163</v>
      </c>
      <c r="AV147" s="14">
        <f>'Por município'!O147</f>
        <v>220</v>
      </c>
      <c r="AW147" s="14">
        <f>'Por município'!P147</f>
        <v>172</v>
      </c>
      <c r="AX147" s="43">
        <f>'Por município'!Q147</f>
        <v>0.50684931506849318</v>
      </c>
      <c r="AY147" s="173">
        <f>'Por município'!R147</f>
        <v>6.2495902635039548E-2</v>
      </c>
      <c r="AZ147" s="168">
        <f>'Por município'!S147</f>
        <v>0.49996722108031638</v>
      </c>
      <c r="BA147" s="19"/>
      <c r="BB147" s="33" t="s">
        <v>226</v>
      </c>
      <c r="BC147" s="14">
        <f>'Por município'!V147</f>
        <v>2363</v>
      </c>
      <c r="BD147" s="14">
        <f>'Por município'!W147</f>
        <v>265</v>
      </c>
      <c r="BE147" s="14">
        <f>'Por município'!X147</f>
        <v>2393</v>
      </c>
      <c r="BF147" s="43">
        <f>'Por município'!Y147</f>
        <v>4.5853881278538813</v>
      </c>
      <c r="BG147" s="173">
        <f>'Por município'!Z147</f>
        <v>0.18674105067410512</v>
      </c>
      <c r="BH147" s="168">
        <f>'Por município'!AA147</f>
        <v>1.1204463040446306</v>
      </c>
      <c r="BI147" s="19"/>
      <c r="BJ147" s="33" t="s">
        <v>226</v>
      </c>
      <c r="BK147" s="44">
        <f>'Por município'!AD147</f>
        <v>3</v>
      </c>
      <c r="BL147" s="173">
        <f>'Por município'!AE147</f>
        <v>2.8815789473684208</v>
      </c>
      <c r="BM147" s="168">
        <f>'Por município'!AF147</f>
        <v>83.565789473684205</v>
      </c>
      <c r="BN147" s="19"/>
      <c r="BO147" s="33" t="s">
        <v>226</v>
      </c>
      <c r="BP147" s="44">
        <f>'Por município'!AI147</f>
        <v>2</v>
      </c>
      <c r="BQ147" s="173">
        <f>'Por município'!AJ147</f>
        <v>0.19716407832545579</v>
      </c>
      <c r="BR147" s="168">
        <f>'Por município'!AK147</f>
        <v>3.9432815665091159</v>
      </c>
      <c r="BS147" s="19"/>
      <c r="BT147" s="33" t="s">
        <v>226</v>
      </c>
      <c r="BU147" s="44">
        <f>'Por município'!AN147</f>
        <v>9</v>
      </c>
      <c r="BV147" s="173">
        <f>'Por município'!AO147</f>
        <v>0.15766738660907129</v>
      </c>
      <c r="BW147" s="168">
        <f>'Por município'!AP147</f>
        <v>3.6263498920086397</v>
      </c>
      <c r="BX147" s="19"/>
      <c r="BY147" s="33" t="s">
        <v>226</v>
      </c>
      <c r="BZ147" s="44">
        <f>'Por município'!AS147</f>
        <v>47</v>
      </c>
      <c r="CA147" s="173">
        <f>'Por município'!AT147</f>
        <v>0.18696019398959213</v>
      </c>
      <c r="CB147" s="168">
        <f>'Por município'!AU147</f>
        <v>4.674004849739803</v>
      </c>
      <c r="CC147" s="19"/>
      <c r="CD147" s="33" t="s">
        <v>226</v>
      </c>
      <c r="CE147" s="44">
        <f>'Por município'!AX147</f>
        <v>11</v>
      </c>
      <c r="CF147" s="173">
        <f>'Por município'!AY147</f>
        <v>0.21195723901280192</v>
      </c>
      <c r="CG147" s="168">
        <f>'Por município'!AZ147</f>
        <v>3.6032730632176326</v>
      </c>
      <c r="CH147" s="19"/>
      <c r="CI147" s="33" t="s">
        <v>226</v>
      </c>
      <c r="CJ147" s="44">
        <f>'Por município'!BC147</f>
        <v>11</v>
      </c>
      <c r="CK147" s="173">
        <f>'Por município'!BD147</f>
        <v>0.88582460011031439</v>
      </c>
      <c r="CL147" s="168">
        <f>'Por município'!BE147</f>
        <v>28.34638720353006</v>
      </c>
      <c r="CM147" s="214"/>
      <c r="CN147" s="215"/>
    </row>
    <row r="148" spans="1:92" x14ac:dyDescent="0.25">
      <c r="A148" s="99">
        <v>148</v>
      </c>
      <c r="B148" s="19"/>
      <c r="C148" s="16"/>
      <c r="D148" s="20"/>
      <c r="E148" s="20"/>
      <c r="F148" s="20"/>
      <c r="G148" s="20"/>
      <c r="H148" s="20"/>
      <c r="I148" s="20"/>
      <c r="J148" s="164"/>
      <c r="K148" s="164"/>
      <c r="L148" s="50"/>
      <c r="M148" s="158"/>
      <c r="N148" s="158"/>
      <c r="O148" s="19"/>
      <c r="P148" s="20"/>
      <c r="Q148" s="20"/>
      <c r="R148" s="20"/>
      <c r="S148" s="20"/>
      <c r="T148" s="50"/>
      <c r="U148" s="158"/>
      <c r="V148" s="158"/>
      <c r="W148" s="19"/>
      <c r="X148" s="51"/>
      <c r="Y148" s="158"/>
      <c r="Z148" s="158"/>
      <c r="AA148" s="19"/>
      <c r="AB148" s="51"/>
      <c r="AC148" s="158"/>
      <c r="AD148" s="158"/>
      <c r="AE148" s="19"/>
      <c r="AF148" s="51"/>
      <c r="AG148" s="158"/>
      <c r="AH148" s="158"/>
      <c r="AI148" s="19"/>
      <c r="AJ148" s="33" t="s">
        <v>227</v>
      </c>
      <c r="AK148" s="106">
        <f>'Por município'!D148</f>
        <v>4815</v>
      </c>
      <c r="AL148" s="174">
        <f>'Por município'!E148</f>
        <v>0.27192141320690416</v>
      </c>
      <c r="AM148" s="170">
        <f>'Por município'!F148</f>
        <v>1.3596070660345208</v>
      </c>
      <c r="AN148" s="19"/>
      <c r="AO148" s="33" t="s">
        <v>227</v>
      </c>
      <c r="AP148" s="107">
        <f>'Por município'!I148</f>
        <v>1.4122219642248259</v>
      </c>
      <c r="AQ148" s="174">
        <f>'Por município'!J148</f>
        <v>-0.17260293477324473</v>
      </c>
      <c r="AR148" s="176">
        <f>'Por município'!K148</f>
        <v>-3.3226064943849609</v>
      </c>
      <c r="AS148" s="19"/>
      <c r="AT148" s="33" t="s">
        <v>227</v>
      </c>
      <c r="AU148" s="18">
        <f>'Por município'!N148</f>
        <v>209</v>
      </c>
      <c r="AV148" s="18">
        <f>'Por município'!O148</f>
        <v>401</v>
      </c>
      <c r="AW148" s="18">
        <f>'Por município'!P148</f>
        <v>200</v>
      </c>
      <c r="AX148" s="108">
        <f>'Por município'!Q148</f>
        <v>0.73972602739726023</v>
      </c>
      <c r="AY148" s="174">
        <f>'Por município'!R148</f>
        <v>9.1210236278165824E-2</v>
      </c>
      <c r="AZ148" s="176">
        <f>'Por município'!S148</f>
        <v>0.72968189022532659</v>
      </c>
      <c r="BA148" s="19"/>
      <c r="BB148" s="33" t="s">
        <v>227</v>
      </c>
      <c r="BC148" s="18">
        <f>'Por município'!V148</f>
        <v>3834</v>
      </c>
      <c r="BD148" s="18">
        <f>'Por município'!W148</f>
        <v>311</v>
      </c>
      <c r="BE148" s="18">
        <f>'Por município'!X148</f>
        <v>4406</v>
      </c>
      <c r="BF148" s="108">
        <f>'Por município'!Y148</f>
        <v>7.8091324200913244</v>
      </c>
      <c r="BG148" s="174">
        <f>'Por município'!Z148</f>
        <v>0.3180288238028825</v>
      </c>
      <c r="BH148" s="176">
        <f>'Por município'!AA148</f>
        <v>1.9081729428172949</v>
      </c>
      <c r="BI148" s="19"/>
      <c r="BJ148" s="33" t="s">
        <v>227</v>
      </c>
      <c r="BK148" s="109">
        <f>'Por município'!AD148</f>
        <v>3</v>
      </c>
      <c r="BL148" s="174">
        <f>'Por município'!AE148</f>
        <v>2.8815789473684208</v>
      </c>
      <c r="BM148" s="176">
        <f>'Por município'!AF148</f>
        <v>83.565789473684205</v>
      </c>
      <c r="BN148" s="19"/>
      <c r="BO148" s="33" t="s">
        <v>227</v>
      </c>
      <c r="BP148" s="109">
        <f>'Por município'!AI148</f>
        <v>3</v>
      </c>
      <c r="BQ148" s="174">
        <f>'Por município'!AJ148</f>
        <v>0.29574611748818369</v>
      </c>
      <c r="BR148" s="176">
        <f>'Por município'!AK148</f>
        <v>5.9149223497636738</v>
      </c>
      <c r="BS148" s="19"/>
      <c r="BT148" s="33" t="s">
        <v>227</v>
      </c>
      <c r="BU148" s="109">
        <f>'Por município'!AN148</f>
        <v>15</v>
      </c>
      <c r="BV148" s="174">
        <f>'Por município'!AO148</f>
        <v>0.26277897768178549</v>
      </c>
      <c r="BW148" s="176">
        <f>'Por município'!AP148</f>
        <v>6.0439164866810664</v>
      </c>
      <c r="BX148" s="19"/>
      <c r="BY148" s="33" t="s">
        <v>227</v>
      </c>
      <c r="BZ148" s="109">
        <f>'Por município'!AS148</f>
        <v>83</v>
      </c>
      <c r="CA148" s="174">
        <f>'Por município'!AT148</f>
        <v>0.33016374683268401</v>
      </c>
      <c r="CB148" s="176">
        <f>'Por município'!AU148</f>
        <v>8.2540936708171007</v>
      </c>
      <c r="CC148" s="19"/>
      <c r="CD148" s="33" t="s">
        <v>227</v>
      </c>
      <c r="CE148" s="109">
        <f>'Por município'!AX148</f>
        <v>16</v>
      </c>
      <c r="CF148" s="174">
        <f>'Por município'!AY148</f>
        <v>0.30830143856407549</v>
      </c>
      <c r="CG148" s="176">
        <f>'Por município'!AZ148</f>
        <v>5.2411244555892837</v>
      </c>
      <c r="CH148" s="19"/>
      <c r="CI148" s="33" t="s">
        <v>227</v>
      </c>
      <c r="CJ148" s="109">
        <f>'Por município'!BC148</f>
        <v>11</v>
      </c>
      <c r="CK148" s="174">
        <f>'Por município'!BD148</f>
        <v>0.88582460011031439</v>
      </c>
      <c r="CL148" s="176">
        <f>'Por município'!BE148</f>
        <v>28.34638720353006</v>
      </c>
      <c r="CM148" s="214"/>
      <c r="CN148" s="215"/>
    </row>
    <row r="149" spans="1:92" ht="15.75" thickBot="1" x14ac:dyDescent="0.3">
      <c r="A149" s="99">
        <v>149</v>
      </c>
      <c r="B149" s="34"/>
      <c r="C149" s="104"/>
      <c r="D149" s="55"/>
      <c r="E149" s="55"/>
      <c r="F149" s="55"/>
      <c r="G149" s="55"/>
      <c r="H149" s="55"/>
      <c r="I149" s="55"/>
      <c r="J149" s="165"/>
      <c r="K149" s="165"/>
      <c r="L149" s="56"/>
      <c r="M149" s="159"/>
      <c r="N149" s="159"/>
      <c r="O149" s="34"/>
      <c r="P149" s="55"/>
      <c r="Q149" s="55"/>
      <c r="R149" s="55"/>
      <c r="S149" s="55"/>
      <c r="T149" s="56"/>
      <c r="U149" s="159"/>
      <c r="V149" s="159"/>
      <c r="W149" s="34"/>
      <c r="X149" s="57"/>
      <c r="Y149" s="159"/>
      <c r="Z149" s="159"/>
      <c r="AA149" s="34"/>
      <c r="AB149" s="57"/>
      <c r="AC149" s="159"/>
      <c r="AD149" s="159"/>
      <c r="AE149" s="34"/>
      <c r="AF149" s="57"/>
      <c r="AG149" s="159"/>
      <c r="AH149" s="159"/>
      <c r="AI149" s="34"/>
      <c r="AJ149" s="35" t="s">
        <v>228</v>
      </c>
      <c r="AK149" s="58">
        <f>'Por município'!D149</f>
        <v>2786</v>
      </c>
      <c r="AL149" s="175">
        <f>'Por município'!E149</f>
        <v>0.15733604510787852</v>
      </c>
      <c r="AM149" s="171">
        <f>'Por município'!F149</f>
        <v>0.78668022553939254</v>
      </c>
      <c r="AN149" s="34"/>
      <c r="AO149" s="35" t="s">
        <v>228</v>
      </c>
      <c r="AP149" s="59">
        <f>'Por município'!I149</f>
        <v>0.31884114987896123</v>
      </c>
      <c r="AQ149" s="175">
        <f>'Por município'!J149</f>
        <v>-3.8969028658177307E-2</v>
      </c>
      <c r="AR149" s="177">
        <f>'Por município'!K149</f>
        <v>-0.75015380166991319</v>
      </c>
      <c r="AS149" s="34"/>
      <c r="AT149" s="35" t="s">
        <v>228</v>
      </c>
      <c r="AU149" s="60">
        <f>'Por município'!N149</f>
        <v>104</v>
      </c>
      <c r="AV149" s="60">
        <f>'Por município'!O149</f>
        <v>143</v>
      </c>
      <c r="AW149" s="60">
        <f>'Por município'!P149</f>
        <v>280</v>
      </c>
      <c r="AX149" s="61">
        <f>'Por município'!Q149</f>
        <v>0.48127853881278537</v>
      </c>
      <c r="AY149" s="175">
        <f>'Por município'!R149</f>
        <v>5.9342956195794307E-2</v>
      </c>
      <c r="AZ149" s="177">
        <f>'Por município'!S149</f>
        <v>0.47474364956635445</v>
      </c>
      <c r="BA149" s="34"/>
      <c r="BB149" s="35" t="s">
        <v>228</v>
      </c>
      <c r="BC149" s="60">
        <f>'Por município'!V149</f>
        <v>2198</v>
      </c>
      <c r="BD149" s="60">
        <f>'Por município'!W149</f>
        <v>177</v>
      </c>
      <c r="BE149" s="60">
        <f>'Por município'!X149</f>
        <v>2364</v>
      </c>
      <c r="BF149" s="61">
        <f>'Por município'!Y149</f>
        <v>4.3278538812785383</v>
      </c>
      <c r="BG149" s="175">
        <f>'Por município'!Z149</f>
        <v>0.17625290562529061</v>
      </c>
      <c r="BH149" s="177">
        <f>'Por município'!AA149</f>
        <v>1.0575174337517437</v>
      </c>
      <c r="BI149" s="34"/>
      <c r="BJ149" s="35" t="s">
        <v>228</v>
      </c>
      <c r="BK149" s="62">
        <f>'Por município'!AD149</f>
        <v>3</v>
      </c>
      <c r="BL149" s="175">
        <f>'Por município'!AE149</f>
        <v>2.8815789473684208</v>
      </c>
      <c r="BM149" s="177">
        <f>'Por município'!AF149</f>
        <v>83.565789473684205</v>
      </c>
      <c r="BN149" s="34"/>
      <c r="BO149" s="35" t="s">
        <v>228</v>
      </c>
      <c r="BP149" s="62">
        <f>'Por município'!AI149</f>
        <v>2</v>
      </c>
      <c r="BQ149" s="175">
        <f>'Por município'!AJ149</f>
        <v>0.19716407832545579</v>
      </c>
      <c r="BR149" s="177">
        <f>'Por município'!AK149</f>
        <v>3.9432815665091159</v>
      </c>
      <c r="BS149" s="34"/>
      <c r="BT149" s="35" t="s">
        <v>228</v>
      </c>
      <c r="BU149" s="62">
        <f>'Por município'!AN149</f>
        <v>11</v>
      </c>
      <c r="BV149" s="175">
        <f>'Por município'!AO149</f>
        <v>0.19270458363330933</v>
      </c>
      <c r="BW149" s="177">
        <f>'Por município'!AP149</f>
        <v>4.4322054235661144</v>
      </c>
      <c r="BX149" s="34"/>
      <c r="BY149" s="35" t="s">
        <v>228</v>
      </c>
      <c r="BZ149" s="62">
        <f>'Por município'!AS149</f>
        <v>41</v>
      </c>
      <c r="CA149" s="175">
        <f>'Por município'!AT149</f>
        <v>0.16309293518241016</v>
      </c>
      <c r="CB149" s="177">
        <f>'Por município'!AU149</f>
        <v>4.0773233795602541</v>
      </c>
      <c r="CC149" s="34"/>
      <c r="CD149" s="35" t="s">
        <v>228</v>
      </c>
      <c r="CE149" s="62">
        <f>'Por município'!AX149</f>
        <v>9</v>
      </c>
      <c r="CF149" s="175">
        <f>'Por município'!AY149</f>
        <v>0.17341955919229246</v>
      </c>
      <c r="CG149" s="177">
        <f>'Por município'!AZ149</f>
        <v>2.9481325062689718</v>
      </c>
      <c r="CH149" s="34"/>
      <c r="CI149" s="35" t="s">
        <v>228</v>
      </c>
      <c r="CJ149" s="62">
        <f>'Por município'!BC149</f>
        <v>11</v>
      </c>
      <c r="CK149" s="175">
        <f>'Por município'!BD149</f>
        <v>0.88582460011031439</v>
      </c>
      <c r="CL149" s="177">
        <f>'Por município'!BE149</f>
        <v>28.34638720353006</v>
      </c>
      <c r="CM149" s="216"/>
      <c r="CN149" s="217"/>
    </row>
    <row r="150" spans="1:92" ht="15.75" thickTop="1" x14ac:dyDescent="0.25">
      <c r="L150" s="154"/>
      <c r="M150" s="154">
        <f>SUM(M4:M149)</f>
        <v>57</v>
      </c>
      <c r="N150" s="154">
        <f>SUM(N4:N149)</f>
        <v>798.00000000000034</v>
      </c>
      <c r="U150" s="154">
        <f>SUM(U4:U149)</f>
        <v>56.999999999999993</v>
      </c>
      <c r="V150" s="154">
        <f>SUM(V4:V149)</f>
        <v>627.00000000000011</v>
      </c>
      <c r="Y150" s="154">
        <f>SUM(Y4:Y149)</f>
        <v>57.000000000000014</v>
      </c>
      <c r="Z150" s="154">
        <f>SUM(Z4:Z149)</f>
        <v>4389.0000000000009</v>
      </c>
      <c r="AC150" s="154">
        <f>SUM(AC4:AC149)</f>
        <v>56.999999999999993</v>
      </c>
      <c r="AD150" s="154">
        <f>SUM(AD4:AD149)</f>
        <v>1482</v>
      </c>
      <c r="AG150" s="154">
        <f>SUM(AG4:AG149)</f>
        <v>57</v>
      </c>
      <c r="AH150" s="154">
        <f>SUM(AH4:AH149)</f>
        <v>1368.0000000000005</v>
      </c>
      <c r="AL150" s="154">
        <f>SUM(AL4:AL149)</f>
        <v>145.99999999999991</v>
      </c>
      <c r="AM150" s="154">
        <f>SUM(AM4:AM149)</f>
        <v>730.00000000000011</v>
      </c>
      <c r="AQ150" s="154">
        <f>SUM(AQ4:AQ149)</f>
        <v>-145.99999999999997</v>
      </c>
      <c r="AR150" s="154">
        <f>SUM(AR4:AR149)</f>
        <v>-2810.4999999999982</v>
      </c>
      <c r="AY150" s="154">
        <f>SUM(AY4:AY149)</f>
        <v>146.00000000000017</v>
      </c>
      <c r="AZ150" s="154">
        <f>SUM(AZ4:AZ149)</f>
        <v>1168.0000000000014</v>
      </c>
      <c r="BG150" s="154">
        <f>SUM(BG4:BG149)</f>
        <v>146.00000000000006</v>
      </c>
      <c r="BH150" s="154">
        <f>SUM(BH4:BH149)</f>
        <v>876.00000000000045</v>
      </c>
      <c r="BL150" s="154">
        <f>SUM(BL4:BL149)</f>
        <v>146.00000000000006</v>
      </c>
      <c r="BM150" s="154">
        <f>SUM(BM4:BM149)</f>
        <v>4233.9999999999991</v>
      </c>
      <c r="BQ150" s="154">
        <f>SUM(BQ4:BQ149)</f>
        <v>145.99999999999994</v>
      </c>
      <c r="BR150" s="154">
        <f>SUM(BR4:BR149)</f>
        <v>2919.9999999999995</v>
      </c>
      <c r="BV150" s="154">
        <f>SUM(BV4:BV149)</f>
        <v>145.99999999999997</v>
      </c>
      <c r="BW150" s="154">
        <f>SUM(BW4:BW149)</f>
        <v>3357.9999999999991</v>
      </c>
      <c r="CA150" s="154">
        <f>SUM(CA4:CA149)</f>
        <v>146.00000000000003</v>
      </c>
      <c r="CB150" s="154">
        <f>SUM(CB4:CB149)</f>
        <v>3650</v>
      </c>
      <c r="CF150" s="154">
        <f>SUM(CF4:CF149)</f>
        <v>146.00000000000009</v>
      </c>
      <c r="CG150" s="154">
        <f>SUM(CG4:CG149)</f>
        <v>2481.9999999999991</v>
      </c>
      <c r="CK150" s="154">
        <f>SUM(CK4:CK149)</f>
        <v>145.99999999999977</v>
      </c>
      <c r="CL150" s="154">
        <f>SUM(CL4:CL149)</f>
        <v>4671.9999999999927</v>
      </c>
    </row>
  </sheetData>
  <mergeCells count="98">
    <mergeCell ref="M2:M3"/>
    <mergeCell ref="U2:U3"/>
    <mergeCell ref="V2:V3"/>
    <mergeCell ref="CJ2:CJ3"/>
    <mergeCell ref="CL2:CL3"/>
    <mergeCell ref="CC2:CC3"/>
    <mergeCell ref="CD2:CD3"/>
    <mergeCell ref="CE2:CE3"/>
    <mergeCell ref="CG2:CG3"/>
    <mergeCell ref="CH2:CH3"/>
    <mergeCell ref="BW2:BW3"/>
    <mergeCell ref="BX2:BX3"/>
    <mergeCell ref="BY2:BY3"/>
    <mergeCell ref="BZ2:BZ3"/>
    <mergeCell ref="CB2:CB3"/>
    <mergeCell ref="BA2:BA3"/>
    <mergeCell ref="B1:N1"/>
    <mergeCell ref="O1:V1"/>
    <mergeCell ref="W1:Z1"/>
    <mergeCell ref="AX2:AX3"/>
    <mergeCell ref="AZ2:AZ3"/>
    <mergeCell ref="AU2:AU3"/>
    <mergeCell ref="AV2:AV3"/>
    <mergeCell ref="AW2:AW3"/>
    <mergeCell ref="AN1:AR1"/>
    <mergeCell ref="AS1:AZ1"/>
    <mergeCell ref="AJ2:AJ3"/>
    <mergeCell ref="AK2:AK3"/>
    <mergeCell ref="AA1:AD1"/>
    <mergeCell ref="AE1:AH1"/>
    <mergeCell ref="AA2:AA3"/>
    <mergeCell ref="AM2:AM3"/>
    <mergeCell ref="CH1:CL1"/>
    <mergeCell ref="B2:B3"/>
    <mergeCell ref="C2:C3"/>
    <mergeCell ref="D2:E2"/>
    <mergeCell ref="F2:G2"/>
    <mergeCell ref="H2:I2"/>
    <mergeCell ref="J2:L2"/>
    <mergeCell ref="N2:N3"/>
    <mergeCell ref="O2:O3"/>
    <mergeCell ref="P2:S2"/>
    <mergeCell ref="T2:T3"/>
    <mergeCell ref="W2:W3"/>
    <mergeCell ref="X2:X3"/>
    <mergeCell ref="Z2:Z3"/>
    <mergeCell ref="BS1:BW1"/>
    <mergeCell ref="BX1:CB1"/>
    <mergeCell ref="BB2:BB3"/>
    <mergeCell ref="BC2:BC3"/>
    <mergeCell ref="BI1:BM1"/>
    <mergeCell ref="BN1:BR1"/>
    <mergeCell ref="BD2:BD3"/>
    <mergeCell ref="BE2:BE3"/>
    <mergeCell ref="BF2:BF3"/>
    <mergeCell ref="BH2:BH3"/>
    <mergeCell ref="BI2:BI3"/>
    <mergeCell ref="BJ2:BJ3"/>
    <mergeCell ref="BK2:BK3"/>
    <mergeCell ref="BA1:BH1"/>
    <mergeCell ref="BG2:BG3"/>
    <mergeCell ref="BP2:BP3"/>
    <mergeCell ref="BR2:BR3"/>
    <mergeCell ref="AI1:AM1"/>
    <mergeCell ref="AI2:AI3"/>
    <mergeCell ref="AD2:AD3"/>
    <mergeCell ref="AE2:AE3"/>
    <mergeCell ref="AF2:AF3"/>
    <mergeCell ref="AH2:AH3"/>
    <mergeCell ref="AL2:AL3"/>
    <mergeCell ref="AY2:AY3"/>
    <mergeCell ref="AN2:AN3"/>
    <mergeCell ref="AO2:AO3"/>
    <mergeCell ref="AP2:AP3"/>
    <mergeCell ref="AR2:AR3"/>
    <mergeCell ref="AS2:AS3"/>
    <mergeCell ref="Y2:Y3"/>
    <mergeCell ref="AB2:AB3"/>
    <mergeCell ref="AC2:AC3"/>
    <mergeCell ref="AG2:AG3"/>
    <mergeCell ref="AT2:AT3"/>
    <mergeCell ref="AQ2:AQ3"/>
    <mergeCell ref="CM1:CM3"/>
    <mergeCell ref="CN1:CN3"/>
    <mergeCell ref="BL2:BL3"/>
    <mergeCell ref="BV2:BV3"/>
    <mergeCell ref="CA2:CA3"/>
    <mergeCell ref="CF2:CF3"/>
    <mergeCell ref="CK2:CK3"/>
    <mergeCell ref="BS2:BS3"/>
    <mergeCell ref="CI2:CI3"/>
    <mergeCell ref="BM2:BM3"/>
    <mergeCell ref="BQ2:BQ3"/>
    <mergeCell ref="BT2:BT3"/>
    <mergeCell ref="BU2:BU3"/>
    <mergeCell ref="BN2:BN3"/>
    <mergeCell ref="BO2:BO3"/>
    <mergeCell ref="CC1:CG1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U148"/>
  <sheetViews>
    <sheetView tabSelected="1"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1" sqref="B1"/>
    </sheetView>
  </sheetViews>
  <sheetFormatPr defaultColWidth="12.42578125" defaultRowHeight="13.5" x14ac:dyDescent="0.2"/>
  <cols>
    <col min="1" max="1" width="5.5703125" style="100" customWidth="1"/>
    <col min="2" max="2" width="25.5703125" style="97" customWidth="1"/>
    <col min="3" max="4" width="10.7109375" style="192" customWidth="1"/>
    <col min="5" max="6" width="10.7109375" style="125" customWidth="1"/>
    <col min="7" max="7" width="25.5703125" style="97" customWidth="1"/>
    <col min="8" max="9" width="10.7109375" style="192" customWidth="1"/>
    <col min="10" max="11" width="10.5703125" style="125" customWidth="1"/>
    <col min="12" max="13" width="16.7109375" style="192" customWidth="1"/>
    <col min="14" max="16" width="13.7109375" style="117" customWidth="1"/>
    <col min="17" max="1035" width="12.42578125" style="95"/>
    <col min="1036" max="16384" width="12.42578125" style="65"/>
  </cols>
  <sheetData>
    <row r="1" spans="1:16" s="93" customFormat="1" ht="36.950000000000003" customHeight="1" thickTop="1" thickBot="1" x14ac:dyDescent="0.3">
      <c r="A1" s="98" t="s">
        <v>238</v>
      </c>
      <c r="B1" s="126" t="s">
        <v>8</v>
      </c>
      <c r="C1" s="185" t="s">
        <v>234</v>
      </c>
      <c r="D1" s="185" t="s">
        <v>252</v>
      </c>
      <c r="E1" s="201" t="s">
        <v>235</v>
      </c>
      <c r="F1" s="201" t="s">
        <v>256</v>
      </c>
      <c r="G1" s="126" t="s">
        <v>83</v>
      </c>
      <c r="H1" s="185" t="s">
        <v>236</v>
      </c>
      <c r="I1" s="185" t="s">
        <v>253</v>
      </c>
      <c r="J1" s="184" t="s">
        <v>237</v>
      </c>
      <c r="K1" s="184" t="s">
        <v>259</v>
      </c>
      <c r="L1" s="185" t="s">
        <v>254</v>
      </c>
      <c r="M1" s="185" t="s">
        <v>255</v>
      </c>
      <c r="N1" s="204" t="s">
        <v>257</v>
      </c>
      <c r="O1" s="204" t="s">
        <v>258</v>
      </c>
      <c r="P1" s="218" t="s">
        <v>241</v>
      </c>
    </row>
    <row r="2" spans="1:16" s="65" customFormat="1" ht="14.25" thickTop="1" x14ac:dyDescent="0.2">
      <c r="A2" s="99">
        <v>141</v>
      </c>
      <c r="B2" s="196" t="s">
        <v>68</v>
      </c>
      <c r="C2" s="193">
        <f>TOTAIS!M142+TOTAIS!U142+TOTAIS!Y142+TOTAIS!AC142+TOTAIS!AG142</f>
        <v>2.0749966644510756</v>
      </c>
      <c r="D2" s="193">
        <f>TOTAIS!N142+TOTAIS!V142+TOTAIS!Z142+TOTAIS!AD142+TOTAIS!AH142</f>
        <v>63.789796639911422</v>
      </c>
      <c r="E2" s="202">
        <v>57</v>
      </c>
      <c r="F2" s="202">
        <v>56</v>
      </c>
      <c r="G2" s="128" t="s">
        <v>221</v>
      </c>
      <c r="H2" s="194">
        <f>TOTAIS!AL142+TOTAIS!AQ142+TOTAIS!AY142+TOTAIS!BG142+TOTAIS!BL142+TOTAIS!BQ142+TOTAIS!BV142+TOTAIS!CA142+TOTAIS!CF142+TOTAIS!CK142</f>
        <v>8.3158906614361126</v>
      </c>
      <c r="I2" s="194">
        <f>TOTAIS!AM142+TOTAIS!AR142+TOTAIS!AZ142+TOTAIS!BH142+TOTAIS!BM142+TOTAIS!BR142+TOTAIS!BW142+TOTAIS!CB142+TOTAIS!CG142+TOTAIS!CL142</f>
        <v>167.93515184886328</v>
      </c>
      <c r="J2" s="181">
        <v>39</v>
      </c>
      <c r="K2" s="181">
        <v>37</v>
      </c>
      <c r="L2" s="186">
        <f>TOTAIS!CM142</f>
        <v>10.390887325887189</v>
      </c>
      <c r="M2" s="187">
        <f>TOTAIS!CN142</f>
        <v>231.72494848877474</v>
      </c>
      <c r="N2" s="206">
        <v>57</v>
      </c>
      <c r="O2" s="206">
        <v>55</v>
      </c>
      <c r="P2" s="219">
        <f t="shared" ref="P2:P33" si="0">O2-N2</f>
        <v>-2</v>
      </c>
    </row>
    <row r="3" spans="1:16" s="65" customFormat="1" x14ac:dyDescent="0.2">
      <c r="A3" s="99">
        <v>124</v>
      </c>
      <c r="B3" s="127" t="s">
        <v>60</v>
      </c>
      <c r="C3" s="193">
        <f>TOTAIS!M126+TOTAIS!U126+TOTAIS!Y126+TOTAIS!AC126+TOTAIS!AG126</f>
        <v>2.2479030462852561</v>
      </c>
      <c r="D3" s="193">
        <f>TOTAIS!N126+TOTAIS!V126+TOTAIS!Z126+TOTAIS!AD126+TOTAIS!AH126</f>
        <v>68.686825722698131</v>
      </c>
      <c r="E3" s="203">
        <v>55</v>
      </c>
      <c r="F3" s="203">
        <v>55</v>
      </c>
      <c r="G3" s="128" t="s">
        <v>208</v>
      </c>
      <c r="H3" s="194">
        <f>TOTAIS!AL126+TOTAIS!AQ126+TOTAIS!AY126+TOTAIS!BG126+TOTAIS!BL126+TOTAIS!BQ126+TOTAIS!BV126+TOTAIS!CA126+TOTAIS!CF126+TOTAIS!CK126</f>
        <v>8.8775846673820169</v>
      </c>
      <c r="I3" s="194">
        <f>TOTAIS!AM126+TOTAIS!AR126+TOTAIS!AZ126+TOTAIS!BH126+TOTAIS!BM126+TOTAIS!BR126+TOTAIS!BW126+TOTAIS!CB126+TOTAIS!CG126+TOTAIS!CL126</f>
        <v>153.26348245504153</v>
      </c>
      <c r="J3" s="182">
        <v>36</v>
      </c>
      <c r="K3" s="182">
        <v>51</v>
      </c>
      <c r="L3" s="198">
        <f>TOTAIS!CM126</f>
        <v>11.125487713667274</v>
      </c>
      <c r="M3" s="200">
        <f>TOTAIS!CN126</f>
        <v>221.95030817773966</v>
      </c>
      <c r="N3" s="205">
        <v>56</v>
      </c>
      <c r="O3" s="205">
        <v>57</v>
      </c>
      <c r="P3" s="219">
        <f t="shared" si="0"/>
        <v>1</v>
      </c>
    </row>
    <row r="4" spans="1:16" s="65" customFormat="1" x14ac:dyDescent="0.2">
      <c r="A4" s="99">
        <v>145</v>
      </c>
      <c r="B4" s="129" t="s">
        <v>71</v>
      </c>
      <c r="C4" s="193">
        <f>TOTAIS!M145+TOTAIS!U145+TOTAIS!Y145+TOTAIS!AC145+TOTAIS!AG145</f>
        <v>2.1781788931017809</v>
      </c>
      <c r="D4" s="193">
        <f>TOTAIS!N145+TOTAIS!V145+TOTAIS!Z145+TOTAIS!AD145+TOTAIS!AH145</f>
        <v>61.42271431669819</v>
      </c>
      <c r="E4" s="203">
        <v>56</v>
      </c>
      <c r="F4" s="202">
        <v>57</v>
      </c>
      <c r="G4" s="130" t="s">
        <v>224</v>
      </c>
      <c r="H4" s="194">
        <f>TOTAIS!AL145+TOTAIS!AQ145+TOTAIS!AY145+TOTAIS!BG145+TOTAIS!BL145+TOTAIS!BQ145+TOTAIS!BV145+TOTAIS!CA145+TOTAIS!CF145+TOTAIS!CK145</f>
        <v>11.543188375493029</v>
      </c>
      <c r="I4" s="194">
        <f>TOTAIS!AM145+TOTAIS!AR145+TOTAIS!AZ145+TOTAIS!BH145+TOTAIS!BM145+TOTAIS!BR145+TOTAIS!BW145+TOTAIS!CB145+TOTAIS!CG145+TOTAIS!CL145</f>
        <v>166.70700839928364</v>
      </c>
      <c r="J4" s="182">
        <v>24</v>
      </c>
      <c r="K4" s="181">
        <v>41</v>
      </c>
      <c r="L4" s="186">
        <f>TOTAIS!CM145</f>
        <v>13.721367268594809</v>
      </c>
      <c r="M4" s="187">
        <f>TOTAIS!CN145</f>
        <v>228.12972271598184</v>
      </c>
      <c r="N4" s="205">
        <v>55</v>
      </c>
      <c r="O4" s="205">
        <v>56</v>
      </c>
      <c r="P4" s="219">
        <f t="shared" si="0"/>
        <v>1</v>
      </c>
    </row>
    <row r="5" spans="1:16" s="65" customFormat="1" x14ac:dyDescent="0.2">
      <c r="A5" s="99">
        <v>114</v>
      </c>
      <c r="B5" s="129" t="s">
        <v>55</v>
      </c>
      <c r="C5" s="193">
        <f>TOTAIS!M116+TOTAIS!U116+TOTAIS!Y116+TOTAIS!AC116+TOTAIS!AG116</f>
        <v>3.2465502063651135</v>
      </c>
      <c r="D5" s="193">
        <f>TOTAIS!N116+TOTAIS!V116+TOTAIS!Z116+TOTAIS!AD116+TOTAIS!AH116</f>
        <v>105.31420048442565</v>
      </c>
      <c r="E5" s="203">
        <v>54</v>
      </c>
      <c r="F5" s="203">
        <v>51</v>
      </c>
      <c r="G5" s="130" t="s">
        <v>199</v>
      </c>
      <c r="H5" s="194">
        <f>TOTAIS!AL116+TOTAIS!AQ116+TOTAIS!AY116+TOTAIS!BG116+TOTAIS!BL116+TOTAIS!BQ116+TOTAIS!BV116+TOTAIS!CA116+TOTAIS!CF116+TOTAIS!CK116</f>
        <v>2.5385307014343894</v>
      </c>
      <c r="I5" s="194">
        <f>TOTAIS!AM116+TOTAIS!AR116+TOTAIS!AZ116+TOTAIS!BH116+TOTAIS!BM116+TOTAIS!BR116+TOTAIS!BW116+TOTAIS!CB116+TOTAIS!CG116+TOTAIS!CL116</f>
        <v>53.161808566660618</v>
      </c>
      <c r="J5" s="182">
        <v>125</v>
      </c>
      <c r="K5" s="182">
        <v>126</v>
      </c>
      <c r="L5" s="198">
        <f>TOTAIS!CM116</f>
        <v>14.115923397419161</v>
      </c>
      <c r="M5" s="200">
        <f>TOTAIS!CN116</f>
        <v>281.10193731990347</v>
      </c>
      <c r="N5" s="206">
        <v>54</v>
      </c>
      <c r="O5" s="206">
        <v>54</v>
      </c>
      <c r="P5" s="219">
        <f t="shared" si="0"/>
        <v>0</v>
      </c>
    </row>
    <row r="6" spans="1:16" s="65" customFormat="1" x14ac:dyDescent="0.2">
      <c r="A6" s="99">
        <v>3</v>
      </c>
      <c r="B6" s="132" t="s">
        <v>16</v>
      </c>
      <c r="C6" s="193">
        <f>TOTAIS!M6+TOTAIS!U6+TOTAIS!Y6+TOTAIS!AC6+TOTAIS!AG6</f>
        <v>3.4985643993757018</v>
      </c>
      <c r="D6" s="193">
        <f>TOTAIS!N6+TOTAIS!V6+TOTAIS!Z6+TOTAIS!AD6+TOTAIS!AH6</f>
        <v>131.77891143777543</v>
      </c>
      <c r="E6" s="203">
        <v>52</v>
      </c>
      <c r="F6" s="202">
        <v>35</v>
      </c>
      <c r="G6" s="130" t="s">
        <v>90</v>
      </c>
      <c r="H6" s="194">
        <f>TOTAIS!AL6+TOTAIS!AQ6+TOTAIS!AY6+TOTAIS!BG6+TOTAIS!BL6+TOTAIS!BQ6+TOTAIS!BV6+TOTAIS!CA6+TOTAIS!CF6+TOTAIS!CK6</f>
        <v>4.7549209400765085</v>
      </c>
      <c r="I6" s="194">
        <f>TOTAIS!AM6+TOTAIS!AR6+TOTAIS!AZ6+TOTAIS!BH6+TOTAIS!BM6+TOTAIS!BR6+TOTAIS!BW6+TOTAIS!CB6+TOTAIS!CG6+TOTAIS!CL6</f>
        <v>84.23748149580581</v>
      </c>
      <c r="J6" s="181">
        <v>95</v>
      </c>
      <c r="K6" s="181">
        <v>105</v>
      </c>
      <c r="L6" s="198">
        <f>TOTAIS!CM6</f>
        <v>14.588580265672245</v>
      </c>
      <c r="M6" s="200">
        <f>TOTAIS!CN6</f>
        <v>378.77431915908988</v>
      </c>
      <c r="N6" s="205">
        <v>53</v>
      </c>
      <c r="O6" s="205">
        <v>46</v>
      </c>
      <c r="P6" s="219">
        <f t="shared" si="0"/>
        <v>-7</v>
      </c>
    </row>
    <row r="7" spans="1:16" s="65" customFormat="1" x14ac:dyDescent="0.2">
      <c r="A7" s="99">
        <v>81</v>
      </c>
      <c r="B7" s="129" t="s">
        <v>43</v>
      </c>
      <c r="C7" s="193">
        <f>TOTAIS!M84+TOTAIS!U84+TOTAIS!Y84+TOTAIS!AC84+TOTAIS!AG84</f>
        <v>3.4113588660131509</v>
      </c>
      <c r="D7" s="193">
        <f>TOTAIS!N84+TOTAIS!V84+TOTAIS!Z84+TOTAIS!AD84+TOTAIS!AH84</f>
        <v>107.94662002305958</v>
      </c>
      <c r="E7" s="202">
        <v>53</v>
      </c>
      <c r="F7" s="203">
        <v>48</v>
      </c>
      <c r="G7" s="130" t="s">
        <v>168</v>
      </c>
      <c r="H7" s="194">
        <f>TOTAIS!AL84+TOTAIS!AQ84+TOTAIS!AY84+TOTAIS!BG84+TOTAIS!BL84+TOTAIS!BQ84+TOTAIS!BV84+TOTAIS!CA84+TOTAIS!CF84+TOTAIS!CK84</f>
        <v>5.5768982063976882</v>
      </c>
      <c r="I7" s="194">
        <f>TOTAIS!AM84+TOTAIS!AR84+TOTAIS!AZ84+TOTAIS!BH84+TOTAIS!BM84+TOTAIS!BR84+TOTAIS!BW84+TOTAIS!CB84+TOTAIS!CG84+TOTAIS!CL84</f>
        <v>140.75460400883543</v>
      </c>
      <c r="J7" s="181">
        <v>76</v>
      </c>
      <c r="K7" s="182">
        <v>61</v>
      </c>
      <c r="L7" s="186">
        <f>TOTAIS!CM84</f>
        <v>14.741876271086497</v>
      </c>
      <c r="M7" s="187">
        <f>TOTAIS!CN84</f>
        <v>343.54060326853835</v>
      </c>
      <c r="N7" s="205">
        <v>52</v>
      </c>
      <c r="O7" s="205">
        <v>50</v>
      </c>
      <c r="P7" s="219">
        <f t="shared" si="0"/>
        <v>-2</v>
      </c>
    </row>
    <row r="8" spans="1:16" s="65" customFormat="1" x14ac:dyDescent="0.2">
      <c r="A8" s="99">
        <v>9</v>
      </c>
      <c r="B8" s="129" t="s">
        <v>18</v>
      </c>
      <c r="C8" s="193">
        <f>TOTAIS!M12+TOTAIS!U12+TOTAIS!Y12+TOTAIS!AC12+TOTAIS!AG12</f>
        <v>4.0890834561181899</v>
      </c>
      <c r="D8" s="193">
        <f>TOTAIS!N12+TOTAIS!V12+TOTAIS!Z12+TOTAIS!AD12+TOTAIS!AH12</f>
        <v>105.54044111320721</v>
      </c>
      <c r="E8" s="203">
        <v>42</v>
      </c>
      <c r="F8" s="202">
        <v>49</v>
      </c>
      <c r="G8" s="130" t="s">
        <v>96</v>
      </c>
      <c r="H8" s="194">
        <f>TOTAIS!AL12+TOTAIS!AQ12+TOTAIS!AY12+TOTAIS!BG12+TOTAIS!BL12+TOTAIS!BQ12+TOTAIS!BV12+TOTAIS!CA12+TOTAIS!CF12+TOTAIS!CK12</f>
        <v>10.653063748829402</v>
      </c>
      <c r="I8" s="194">
        <f>TOTAIS!AM12+TOTAIS!AR12+TOTAIS!AZ12+TOTAIS!BH12+TOTAIS!BM12+TOTAIS!BR12+TOTAIS!BW12+TOTAIS!CB12+TOTAIS!CG12+TOTAIS!CL12</f>
        <v>192.94817772420782</v>
      </c>
      <c r="J8" s="182">
        <v>28</v>
      </c>
      <c r="K8" s="181">
        <v>25</v>
      </c>
      <c r="L8" s="198">
        <f>TOTAIS!CM12</f>
        <v>14.742147204947591</v>
      </c>
      <c r="M8" s="200">
        <f>TOTAIS!CN12</f>
        <v>298.48861883741506</v>
      </c>
      <c r="N8" s="206">
        <v>51</v>
      </c>
      <c r="O8" s="206">
        <v>53</v>
      </c>
      <c r="P8" s="219">
        <f t="shared" si="0"/>
        <v>2</v>
      </c>
    </row>
    <row r="9" spans="1:16" s="65" customFormat="1" x14ac:dyDescent="0.2">
      <c r="A9" s="99">
        <v>121</v>
      </c>
      <c r="B9" s="132" t="s">
        <v>58</v>
      </c>
      <c r="C9" s="193">
        <f>TOTAIS!M123+TOTAIS!U123+TOTAIS!Y123+TOTAIS!AC123+TOTAIS!AG123</f>
        <v>3.6988531653227188</v>
      </c>
      <c r="D9" s="193">
        <f>TOTAIS!N123+TOTAIS!V123+TOTAIS!Z123+TOTAIS!AD123+TOTAIS!AH123</f>
        <v>111.02575603184088</v>
      </c>
      <c r="E9" s="203">
        <v>51</v>
      </c>
      <c r="F9" s="203">
        <v>46</v>
      </c>
      <c r="G9" s="130" t="s">
        <v>206</v>
      </c>
      <c r="H9" s="194">
        <f>TOTAIS!AL123+TOTAIS!AQ123+TOTAIS!AY123+TOTAIS!BG123+TOTAIS!BL123+TOTAIS!BQ123+TOTAIS!BV123+TOTAIS!CA123+TOTAIS!CF123+TOTAIS!CK123</f>
        <v>4.0607055554617126</v>
      </c>
      <c r="I9" s="194">
        <f>TOTAIS!AM123+TOTAIS!AR123+TOTAIS!AZ123+TOTAIS!BH123+TOTAIS!BM123+TOTAIS!BR123+TOTAIS!BW123+TOTAIS!CB123+TOTAIS!CG123+TOTAIS!CL123</f>
        <v>69.817817335377669</v>
      </c>
      <c r="J9" s="182">
        <v>108</v>
      </c>
      <c r="K9" s="182">
        <v>112</v>
      </c>
      <c r="L9" s="198">
        <f>TOTAIS!CM123</f>
        <v>15.124970164357942</v>
      </c>
      <c r="M9" s="200">
        <f>TOTAIS!CN123</f>
        <v>304.24836320417529</v>
      </c>
      <c r="N9" s="205">
        <v>50</v>
      </c>
      <c r="O9" s="205">
        <v>52</v>
      </c>
      <c r="P9" s="219">
        <f t="shared" si="0"/>
        <v>2</v>
      </c>
    </row>
    <row r="10" spans="1:16" s="65" customFormat="1" x14ac:dyDescent="0.2">
      <c r="A10" s="99">
        <v>125</v>
      </c>
      <c r="B10" s="129" t="s">
        <v>61</v>
      </c>
      <c r="C10" s="193">
        <f>TOTAIS!M127+TOTAIS!U127+TOTAIS!Y127+TOTAIS!AC127+TOTAIS!AG127</f>
        <v>3.9338636052419433</v>
      </c>
      <c r="D10" s="193">
        <f>TOTAIS!N127+TOTAIS!V127+TOTAIS!Z127+TOTAIS!AD127+TOTAIS!AH127</f>
        <v>121.18021518924952</v>
      </c>
      <c r="E10" s="203">
        <v>45</v>
      </c>
      <c r="F10" s="202">
        <v>40</v>
      </c>
      <c r="G10" s="130" t="s">
        <v>209</v>
      </c>
      <c r="H10" s="194">
        <f>TOTAIS!AL127+TOTAIS!AQ127+TOTAIS!AY127+TOTAIS!BG127+TOTAIS!BL127+TOTAIS!BQ127+TOTAIS!BV127+TOTAIS!CA127+TOTAIS!CF127+TOTAIS!CK127</f>
        <v>5.9279025808768289</v>
      </c>
      <c r="I10" s="194">
        <f>TOTAIS!AM127+TOTAIS!AR127+TOTAIS!AZ127+TOTAIS!BH127+TOTAIS!BM127+TOTAIS!BR127+TOTAIS!BW127+TOTAIS!CB127+TOTAIS!CG127+TOTAIS!CL127</f>
        <v>106.37733822939185</v>
      </c>
      <c r="J10" s="182">
        <v>70</v>
      </c>
      <c r="K10" s="181">
        <v>96</v>
      </c>
      <c r="L10" s="186">
        <f>TOTAIS!CM127</f>
        <v>15.621264925602313</v>
      </c>
      <c r="M10" s="187">
        <f>TOTAIS!CN127</f>
        <v>369.30256659892666</v>
      </c>
      <c r="N10" s="205">
        <v>49</v>
      </c>
      <c r="O10" s="205">
        <v>47</v>
      </c>
      <c r="P10" s="219">
        <f t="shared" si="0"/>
        <v>-2</v>
      </c>
    </row>
    <row r="11" spans="1:16" s="65" customFormat="1" x14ac:dyDescent="0.2">
      <c r="A11" s="99">
        <v>100</v>
      </c>
      <c r="B11" s="132" t="s">
        <v>50</v>
      </c>
      <c r="C11" s="193">
        <f>TOTAIS!M103+TOTAIS!U103+TOTAIS!Y103+TOTAIS!AC103+TOTAIS!AG103</f>
        <v>3.8429008699756366</v>
      </c>
      <c r="D11" s="193">
        <f>TOTAIS!N103+TOTAIS!V103+TOTAIS!Z103+TOTAIS!AD103+TOTAIS!AH103</f>
        <v>135.16197457083246</v>
      </c>
      <c r="E11" s="203">
        <v>47</v>
      </c>
      <c r="F11" s="203">
        <v>34</v>
      </c>
      <c r="G11" s="130" t="s">
        <v>187</v>
      </c>
      <c r="H11" s="194">
        <f>TOTAIS!AL103+TOTAIS!AQ103+TOTAIS!AY103+TOTAIS!BG103+TOTAIS!BL103+TOTAIS!BQ103+TOTAIS!BV103+TOTAIS!CA103+TOTAIS!CF103+TOTAIS!CK103</f>
        <v>6.0693111024723612</v>
      </c>
      <c r="I11" s="194">
        <f>TOTAIS!AM103+TOTAIS!AR103+TOTAIS!AZ103+TOTAIS!BH103+TOTAIS!BM103+TOTAIS!BR103+TOTAIS!BW103+TOTAIS!CB103+TOTAIS!CG103+TOTAIS!CL103</f>
        <v>147.65126435398346</v>
      </c>
      <c r="J11" s="181">
        <v>67</v>
      </c>
      <c r="K11" s="182">
        <v>52</v>
      </c>
      <c r="L11" s="186">
        <f>TOTAIS!CM103</f>
        <v>15.65188063911587</v>
      </c>
      <c r="M11" s="187">
        <f>TOTAIS!CN103</f>
        <v>391.54298346841824</v>
      </c>
      <c r="N11" s="206">
        <v>48</v>
      </c>
      <c r="O11" s="206">
        <v>45</v>
      </c>
      <c r="P11" s="219">
        <f t="shared" si="0"/>
        <v>-3</v>
      </c>
    </row>
    <row r="12" spans="1:16" s="65" customFormat="1" x14ac:dyDescent="0.2">
      <c r="A12" s="99">
        <v>104</v>
      </c>
      <c r="B12" s="129" t="s">
        <v>51</v>
      </c>
      <c r="C12" s="193">
        <f>TOTAIS!M106+TOTAIS!U106+TOTAIS!Y106+TOTAIS!AC106+TOTAIS!AG106</f>
        <v>4.1794136149941039</v>
      </c>
      <c r="D12" s="193">
        <f>TOTAIS!N106+TOTAIS!V106+TOTAIS!Z106+TOTAIS!AD106+TOTAIS!AH106</f>
        <v>126.53477859956922</v>
      </c>
      <c r="E12" s="202">
        <v>41</v>
      </c>
      <c r="F12" s="202">
        <v>37</v>
      </c>
      <c r="G12" s="130" t="s">
        <v>190</v>
      </c>
      <c r="H12" s="194">
        <f>TOTAIS!AL106+TOTAIS!AQ106+TOTAIS!AY106+TOTAIS!BG106+TOTAIS!BL106+TOTAIS!BQ106+TOTAIS!BV106+TOTAIS!CA106+TOTAIS!CF106+TOTAIS!CK106</f>
        <v>4.1606301852294569</v>
      </c>
      <c r="I12" s="194">
        <f>TOTAIS!AM106+TOTAIS!AR106+TOTAIS!AZ106+TOTAIS!BH106+TOTAIS!BM106+TOTAIS!BR106+TOTAIS!BW106+TOTAIS!CB106+TOTAIS!CG106+TOTAIS!CL106</f>
        <v>84.540484282162026</v>
      </c>
      <c r="J12" s="181">
        <v>106</v>
      </c>
      <c r="K12" s="181">
        <v>104</v>
      </c>
      <c r="L12" s="198">
        <f>TOTAIS!CM106</f>
        <v>16.406496567913017</v>
      </c>
      <c r="M12" s="200">
        <f>TOTAIS!CN106</f>
        <v>364.15437800418135</v>
      </c>
      <c r="N12" s="205">
        <v>47</v>
      </c>
      <c r="O12" s="205">
        <v>48</v>
      </c>
      <c r="P12" s="219">
        <f t="shared" si="0"/>
        <v>1</v>
      </c>
    </row>
    <row r="13" spans="1:16" s="65" customFormat="1" x14ac:dyDescent="0.2">
      <c r="A13" s="99">
        <v>10</v>
      </c>
      <c r="B13" s="129" t="s">
        <v>19</v>
      </c>
      <c r="C13" s="193">
        <f>TOTAIS!M13+TOTAIS!U13+TOTAIS!Y13+TOTAIS!AC13+TOTAIS!AG13</f>
        <v>3.8130815753766019</v>
      </c>
      <c r="D13" s="193">
        <f>TOTAIS!N13+TOTAIS!V13+TOTAIS!Z13+TOTAIS!AD13+TOTAIS!AH13</f>
        <v>120.58916846757334</v>
      </c>
      <c r="E13" s="203">
        <v>48</v>
      </c>
      <c r="F13" s="203">
        <v>39</v>
      </c>
      <c r="G13" s="130" t="s">
        <v>97</v>
      </c>
      <c r="H13" s="194">
        <f>TOTAIS!AL13+TOTAIS!AQ13+TOTAIS!AY13+TOTAIS!BG13+TOTAIS!BL13+TOTAIS!BQ13+TOTAIS!BV13+TOTAIS!CA13+TOTAIS!CF13+TOTAIS!CK13</f>
        <v>10.787158104184956</v>
      </c>
      <c r="I13" s="194">
        <f>TOTAIS!AM13+TOTAIS!AR13+TOTAIS!AZ13+TOTAIS!BH13+TOTAIS!BM13+TOTAIS!BR13+TOTAIS!BW13+TOTAIS!CB13+TOTAIS!CG13+TOTAIS!CL13</f>
        <v>177.75048534639808</v>
      </c>
      <c r="J13" s="182">
        <v>26</v>
      </c>
      <c r="K13" s="182">
        <v>33</v>
      </c>
      <c r="L13" s="186">
        <f>TOTAIS!CM13</f>
        <v>16.526821510048556</v>
      </c>
      <c r="M13" s="187">
        <f>TOTAIS!CN13</f>
        <v>341.34129695579463</v>
      </c>
      <c r="N13" s="205">
        <v>46</v>
      </c>
      <c r="O13" s="205">
        <v>51</v>
      </c>
      <c r="P13" s="219">
        <f t="shared" si="0"/>
        <v>5</v>
      </c>
    </row>
    <row r="14" spans="1:16" s="65" customFormat="1" x14ac:dyDescent="0.2">
      <c r="A14" s="99">
        <v>95</v>
      </c>
      <c r="B14" s="132" t="s">
        <v>48</v>
      </c>
      <c r="C14" s="193">
        <f>TOTAIS!M98+TOTAIS!U98+TOTAIS!Y98+TOTAIS!AC98+TOTAIS!AG98</f>
        <v>4.4093845265531417</v>
      </c>
      <c r="D14" s="193">
        <f>TOTAIS!N98+TOTAIS!V98+TOTAIS!Z98+TOTAIS!AD98+TOTAIS!AH98</f>
        <v>147.35189642014703</v>
      </c>
      <c r="E14" s="203">
        <v>36</v>
      </c>
      <c r="F14" s="202">
        <v>29</v>
      </c>
      <c r="G14" s="130" t="s">
        <v>182</v>
      </c>
      <c r="H14" s="194">
        <f>TOTAIS!AL98+TOTAIS!AQ98+TOTAIS!AY98+TOTAIS!BG98+TOTAIS!BL98+TOTAIS!BQ98+TOTAIS!BV98+TOTAIS!CA98+TOTAIS!CF98+TOTAIS!CK98</f>
        <v>7.795197621639737</v>
      </c>
      <c r="I14" s="194">
        <f>TOTAIS!AM98+TOTAIS!AR98+TOTAIS!AZ98+TOTAIS!BH98+TOTAIS!BM98+TOTAIS!BR98+TOTAIS!BW98+TOTAIS!CB98+TOTAIS!CG98+TOTAIS!CL98</f>
        <v>144.01827845233203</v>
      </c>
      <c r="J14" s="182">
        <v>42</v>
      </c>
      <c r="K14" s="181">
        <v>60</v>
      </c>
      <c r="L14" s="186">
        <f>TOTAIS!CM98</f>
        <v>16.708396047667854</v>
      </c>
      <c r="M14" s="187">
        <f>TOTAIS!CN98</f>
        <v>395.12159440332942</v>
      </c>
      <c r="N14" s="206">
        <v>45</v>
      </c>
      <c r="O14" s="206">
        <v>43</v>
      </c>
      <c r="P14" s="219">
        <f t="shared" si="0"/>
        <v>-2</v>
      </c>
    </row>
    <row r="15" spans="1:16" s="65" customFormat="1" x14ac:dyDescent="0.2">
      <c r="A15" s="99">
        <v>15</v>
      </c>
      <c r="B15" s="129" t="s">
        <v>22</v>
      </c>
      <c r="C15" s="193">
        <f>TOTAIS!M18+TOTAIS!U18+TOTAIS!Y18+TOTAIS!AC18+TOTAIS!AG18</f>
        <v>4.9465524933034093</v>
      </c>
      <c r="D15" s="193">
        <f>TOTAIS!N18+TOTAIS!V18+TOTAIS!Z18+TOTAIS!AD18+TOTAIS!AH18</f>
        <v>179.53254966771055</v>
      </c>
      <c r="E15" s="203">
        <v>26</v>
      </c>
      <c r="F15" s="203">
        <v>15</v>
      </c>
      <c r="G15" s="130" t="s">
        <v>102</v>
      </c>
      <c r="H15" s="194">
        <f>TOTAIS!AL18+TOTAIS!AQ18+TOTAIS!AY18+TOTAIS!BG18+TOTAIS!BL18+TOTAIS!BQ18+TOTAIS!BV18+TOTAIS!CA18+TOTAIS!CF18+TOTAIS!CK18</f>
        <v>6.3796653680559583</v>
      </c>
      <c r="I15" s="194">
        <f>TOTAIS!AM18+TOTAIS!AR18+TOTAIS!AZ18+TOTAIS!BH18+TOTAIS!BM18+TOTAIS!BR18+TOTAIS!BW18+TOTAIS!CB18+TOTAIS!CG18+TOTAIS!CL18</f>
        <v>116.26039986985012</v>
      </c>
      <c r="J15" s="182">
        <v>62</v>
      </c>
      <c r="K15" s="182">
        <v>89</v>
      </c>
      <c r="L15" s="198">
        <f>TOTAIS!CM18</f>
        <v>17.289028003323537</v>
      </c>
      <c r="M15" s="200">
        <f>TOTAIS!CN18</f>
        <v>423.78219068091732</v>
      </c>
      <c r="N15" s="205">
        <v>44</v>
      </c>
      <c r="O15" s="205">
        <v>39</v>
      </c>
      <c r="P15" s="219">
        <f t="shared" si="0"/>
        <v>-5</v>
      </c>
    </row>
    <row r="16" spans="1:16" s="65" customFormat="1" x14ac:dyDescent="0.2">
      <c r="A16" s="99">
        <v>44</v>
      </c>
      <c r="B16" s="129" t="s">
        <v>31</v>
      </c>
      <c r="C16" s="193">
        <f>TOTAIS!M47+TOTAIS!U47+TOTAIS!Y47+TOTAIS!AC47+TOTAIS!AG47</f>
        <v>4.3721737011858481</v>
      </c>
      <c r="D16" s="193">
        <f>TOTAIS!N47+TOTAIS!V47+TOTAIS!Z47+TOTAIS!AD47+TOTAIS!AH47</f>
        <v>171.08167181118461</v>
      </c>
      <c r="E16" s="203">
        <v>37</v>
      </c>
      <c r="F16" s="202">
        <v>17</v>
      </c>
      <c r="G16" s="130" t="s">
        <v>131</v>
      </c>
      <c r="H16" s="194">
        <f>TOTAIS!AL47+TOTAIS!AQ47+TOTAIS!AY47+TOTAIS!BG47+TOTAIS!BL47+TOTAIS!BQ47+TOTAIS!BV47+TOTAIS!CA47+TOTAIS!CF47+TOTAIS!CK47</f>
        <v>2.0129754564399627</v>
      </c>
      <c r="I16" s="194">
        <f>TOTAIS!AM47+TOTAIS!AR47+TOTAIS!AZ47+TOTAIS!BH47+TOTAIS!BM47+TOTAIS!BR47+TOTAIS!BW47+TOTAIS!CB47+TOTAIS!CG47+TOTAIS!CL47</f>
        <v>33.550706089740267</v>
      </c>
      <c r="J16" s="181">
        <v>136</v>
      </c>
      <c r="K16" s="181">
        <v>130</v>
      </c>
      <c r="L16" s="186">
        <f>TOTAIS!CM47</f>
        <v>17.898733806499237</v>
      </c>
      <c r="M16" s="187">
        <f>TOTAIS!CN47</f>
        <v>505.4216655687556</v>
      </c>
      <c r="N16" s="205">
        <v>43</v>
      </c>
      <c r="O16" s="205">
        <v>31</v>
      </c>
      <c r="P16" s="219">
        <f t="shared" si="0"/>
        <v>-12</v>
      </c>
    </row>
    <row r="17" spans="1:16" s="65" customFormat="1" x14ac:dyDescent="0.2">
      <c r="A17" s="99">
        <v>29</v>
      </c>
      <c r="B17" s="129" t="s">
        <v>26</v>
      </c>
      <c r="C17" s="193">
        <f>TOTAIS!M32+TOTAIS!U32+TOTAIS!Y32+TOTAIS!AC32+TOTAIS!AG32</f>
        <v>3.7362255883672577</v>
      </c>
      <c r="D17" s="193">
        <f>TOTAIS!N32+TOTAIS!V32+TOTAIS!Z32+TOTAIS!AD32+TOTAIS!AH32</f>
        <v>114.17622531903021</v>
      </c>
      <c r="E17" s="202">
        <v>50</v>
      </c>
      <c r="F17" s="203">
        <v>44</v>
      </c>
      <c r="G17" s="130" t="s">
        <v>116</v>
      </c>
      <c r="H17" s="194">
        <f>TOTAIS!AL32+TOTAIS!AQ32+TOTAIS!AY32+TOTAIS!BG32+TOTAIS!BL32+TOTAIS!BQ32+TOTAIS!BV32+TOTAIS!CA32+TOTAIS!CF32+TOTAIS!CK32</f>
        <v>10.683884476853176</v>
      </c>
      <c r="I17" s="194">
        <f>TOTAIS!AM32+TOTAIS!AR32+TOTAIS!AZ32+TOTAIS!BH32+TOTAIS!BM32+TOTAIS!BR32+TOTAIS!BW32+TOTAIS!CB32+TOTAIS!CG32+TOTAIS!CL32</f>
        <v>181.63301209065685</v>
      </c>
      <c r="J17" s="181">
        <v>27</v>
      </c>
      <c r="K17" s="182">
        <v>29</v>
      </c>
      <c r="L17" s="198">
        <f>TOTAIS!CM32</f>
        <v>18.056661972406882</v>
      </c>
      <c r="M17" s="200">
        <f>TOTAIS!CN32</f>
        <v>362.14133144933896</v>
      </c>
      <c r="N17" s="206">
        <v>42</v>
      </c>
      <c r="O17" s="206">
        <v>49</v>
      </c>
      <c r="P17" s="219">
        <f t="shared" si="0"/>
        <v>7</v>
      </c>
    </row>
    <row r="18" spans="1:16" s="65" customFormat="1" x14ac:dyDescent="0.2">
      <c r="A18" s="99">
        <v>13</v>
      </c>
      <c r="B18" s="129" t="s">
        <v>21</v>
      </c>
      <c r="C18" s="193">
        <f>TOTAIS!M16+TOTAIS!U16+TOTAIS!Y16+TOTAIS!AC16+TOTAIS!AG16</f>
        <v>4.2097515256496942</v>
      </c>
      <c r="D18" s="193">
        <f>TOTAIS!N16+TOTAIS!V16+TOTAIS!Z16+TOTAIS!AD16+TOTAIS!AH16</f>
        <v>120.48892177431765</v>
      </c>
      <c r="E18" s="203">
        <v>40</v>
      </c>
      <c r="F18" s="202">
        <v>41</v>
      </c>
      <c r="G18" s="130" t="s">
        <v>100</v>
      </c>
      <c r="H18" s="194">
        <f>TOTAIS!AL16+TOTAIS!AQ16+TOTAIS!AY16+TOTAIS!BG16+TOTAIS!BL16+TOTAIS!BQ16+TOTAIS!BV16+TOTAIS!CA16+TOTAIS!CF16+TOTAIS!CK16</f>
        <v>5.4639558547809699</v>
      </c>
      <c r="I18" s="194">
        <f>TOTAIS!AM16+TOTAIS!AR16+TOTAIS!AZ16+TOTAIS!BH16+TOTAIS!BM16+TOTAIS!BR16+TOTAIS!BW16+TOTAIS!CB16+TOTAIS!CG16+TOTAIS!CL16</f>
        <v>125.74304640253756</v>
      </c>
      <c r="J18" s="182">
        <v>80</v>
      </c>
      <c r="K18" s="181">
        <v>72</v>
      </c>
      <c r="L18" s="198">
        <f>TOTAIS!CM16</f>
        <v>18.675972321660545</v>
      </c>
      <c r="M18" s="200">
        <f>TOTAIS!CN16</f>
        <v>395.10049764253279</v>
      </c>
      <c r="N18" s="205">
        <v>41</v>
      </c>
      <c r="O18" s="205">
        <v>42</v>
      </c>
      <c r="P18" s="219">
        <f t="shared" si="0"/>
        <v>1</v>
      </c>
    </row>
    <row r="19" spans="1:16" s="65" customFormat="1" x14ac:dyDescent="0.2">
      <c r="A19" s="99">
        <v>86</v>
      </c>
      <c r="B19" s="129" t="s">
        <v>45</v>
      </c>
      <c r="C19" s="193">
        <f>TOTAIS!M89+TOTAIS!U89+TOTAIS!Y89+TOTAIS!AC89+TOTAIS!AG89</f>
        <v>4.0690808245660763</v>
      </c>
      <c r="D19" s="193">
        <f>TOTAIS!N89+TOTAIS!V89+TOTAIS!Z89+TOTAIS!AD89+TOTAIS!AH89</f>
        <v>124.14044533966604</v>
      </c>
      <c r="E19" s="203">
        <v>43</v>
      </c>
      <c r="F19" s="203">
        <v>38</v>
      </c>
      <c r="G19" s="130" t="s">
        <v>173</v>
      </c>
      <c r="H19" s="194">
        <f>TOTAIS!AL89+TOTAIS!AQ89+TOTAIS!AY89+TOTAIS!BG89+TOTAIS!BL89+TOTAIS!BQ89+TOTAIS!BV89+TOTAIS!CA89+TOTAIS!CF89+TOTAIS!CK89</f>
        <v>8.2160246909567771</v>
      </c>
      <c r="I19" s="194">
        <f>TOTAIS!AM89+TOTAIS!AR89+TOTAIS!AZ89+TOTAIS!BH89+TOTAIS!BM89+TOTAIS!BR89+TOTAIS!BW89+TOTAIS!CB89+TOTAIS!CG89+TOTAIS!CL89</f>
        <v>132.14845487300207</v>
      </c>
      <c r="J19" s="182">
        <v>40</v>
      </c>
      <c r="K19" s="182">
        <v>78</v>
      </c>
      <c r="L19" s="198">
        <f>TOTAIS!CM89</f>
        <v>18.819808467615452</v>
      </c>
      <c r="M19" s="200">
        <f>TOTAIS!CN89</f>
        <v>411.13790444002785</v>
      </c>
      <c r="N19" s="205">
        <v>40</v>
      </c>
      <c r="O19" s="205">
        <v>41</v>
      </c>
      <c r="P19" s="219">
        <f t="shared" si="0"/>
        <v>1</v>
      </c>
    </row>
    <row r="20" spans="1:16" s="65" customFormat="1" x14ac:dyDescent="0.2">
      <c r="A20" s="99">
        <v>34</v>
      </c>
      <c r="B20" s="129" t="s">
        <v>28</v>
      </c>
      <c r="C20" s="193">
        <f>TOTAIS!M37+TOTAIS!U37+TOTAIS!Y37+TOTAIS!AC37+TOTAIS!AG37</f>
        <v>4.7675726504656968</v>
      </c>
      <c r="D20" s="193">
        <f>TOTAIS!N37+TOTAIS!V37+TOTAIS!Z37+TOTAIS!AD37+TOTAIS!AH37</f>
        <v>158.99022131321965</v>
      </c>
      <c r="E20" s="203">
        <v>30</v>
      </c>
      <c r="F20" s="202">
        <v>22</v>
      </c>
      <c r="G20" s="130" t="s">
        <v>121</v>
      </c>
      <c r="H20" s="194">
        <f>TOTAIS!AL37+TOTAIS!AQ37+TOTAIS!AY37+TOTAIS!BG37+TOTAIS!BL37+TOTAIS!BQ37+TOTAIS!BV37+TOTAIS!CA37+TOTAIS!CF37+TOTAIS!CK37</f>
        <v>6.3151845285592252</v>
      </c>
      <c r="I20" s="194">
        <f>TOTAIS!AM37+TOTAIS!AR37+TOTAIS!AZ37+TOTAIS!BH37+TOTAIS!BM37+TOTAIS!BR37+TOTAIS!BW37+TOTAIS!CB37+TOTAIS!CG37+TOTAIS!CL37</f>
        <v>109.23970482566608</v>
      </c>
      <c r="J20" s="182">
        <v>64</v>
      </c>
      <c r="K20" s="181">
        <v>92</v>
      </c>
      <c r="L20" s="186">
        <f>TOTAIS!CM37</f>
        <v>19.071001686000514</v>
      </c>
      <c r="M20" s="187">
        <f>TOTAIS!CN37</f>
        <v>445.50853279618912</v>
      </c>
      <c r="N20" s="206">
        <v>39</v>
      </c>
      <c r="O20" s="206">
        <v>36</v>
      </c>
      <c r="P20" s="219">
        <f t="shared" si="0"/>
        <v>-3</v>
      </c>
    </row>
    <row r="21" spans="1:16" s="65" customFormat="1" x14ac:dyDescent="0.2">
      <c r="A21" s="99">
        <v>6</v>
      </c>
      <c r="B21" s="129" t="s">
        <v>17</v>
      </c>
      <c r="C21" s="193">
        <f>TOTAIS!M9+TOTAIS!U9+TOTAIS!Y9+TOTAIS!AC9+TOTAIS!AG9</f>
        <v>4.5919938612804998</v>
      </c>
      <c r="D21" s="193">
        <f>TOTAIS!N9+TOTAIS!V9+TOTAIS!Z9+TOTAIS!AD9+TOTAIS!AH9</f>
        <v>157.8409431157672</v>
      </c>
      <c r="E21" s="203">
        <v>33</v>
      </c>
      <c r="F21" s="203">
        <v>23</v>
      </c>
      <c r="G21" s="130" t="s">
        <v>93</v>
      </c>
      <c r="H21" s="194">
        <f>TOTAIS!AL9+TOTAIS!AQ9+TOTAIS!AY9+TOTAIS!BG9+TOTAIS!BL9+TOTAIS!BQ9+TOTAIS!BV9+TOTAIS!CA9+TOTAIS!CF9+TOTAIS!CK9</f>
        <v>2.9413992873710093</v>
      </c>
      <c r="I21" s="194">
        <f>TOTAIS!AM9+TOTAIS!AR9+TOTAIS!AZ9+TOTAIS!BH9+TOTAIS!BM9+TOTAIS!BR9+TOTAIS!BW9+TOTAIS!CB9+TOTAIS!CG9+TOTAIS!CL9</f>
        <v>60.858560243597523</v>
      </c>
      <c r="J21" s="181">
        <v>118</v>
      </c>
      <c r="K21" s="182">
        <v>114</v>
      </c>
      <c r="L21" s="198">
        <f>TOTAIS!CM9</f>
        <v>19.441771634157973</v>
      </c>
      <c r="M21" s="200">
        <f>TOTAIS!CN9</f>
        <v>448.74320453877226</v>
      </c>
      <c r="N21" s="205">
        <v>38</v>
      </c>
      <c r="O21" s="205">
        <v>37</v>
      </c>
      <c r="P21" s="219">
        <f t="shared" si="0"/>
        <v>-1</v>
      </c>
    </row>
    <row r="22" spans="1:16" s="65" customFormat="1" x14ac:dyDescent="0.2">
      <c r="A22" s="99">
        <v>142</v>
      </c>
      <c r="B22" s="129" t="s">
        <v>69</v>
      </c>
      <c r="C22" s="193">
        <f>TOTAIS!M143+TOTAIS!U143+TOTAIS!Y143+TOTAIS!AC143+TOTAIS!AG143</f>
        <v>3.7406877627624295</v>
      </c>
      <c r="D22" s="193">
        <f>TOTAIS!N143+TOTAIS!V143+TOTAIS!Z143+TOTAIS!AD143+TOTAIS!AH143</f>
        <v>116.71503549767081</v>
      </c>
      <c r="E22" s="202">
        <v>49</v>
      </c>
      <c r="F22" s="202">
        <v>42</v>
      </c>
      <c r="G22" s="130" t="s">
        <v>222</v>
      </c>
      <c r="H22" s="194">
        <f>TOTAIS!AL143+TOTAIS!AQ143+TOTAIS!AY143+TOTAIS!BG143+TOTAIS!BL143+TOTAIS!BQ143+TOTAIS!BV143+TOTAIS!CA143+TOTAIS!CF143+TOTAIS!CK143</f>
        <v>6.3394101664010742</v>
      </c>
      <c r="I22" s="194">
        <f>TOTAIS!AM143+TOTAIS!AR143+TOTAIS!AZ143+TOTAIS!BH143+TOTAIS!BM143+TOTAIS!BR143+TOTAIS!BW143+TOTAIS!CB143+TOTAIS!CG143+TOTAIS!CL143</f>
        <v>154.8726176500918</v>
      </c>
      <c r="J22" s="181">
        <v>63</v>
      </c>
      <c r="K22" s="181">
        <v>43</v>
      </c>
      <c r="L22" s="198">
        <f>TOTAIS!CM143</f>
        <v>20.015866283843046</v>
      </c>
      <c r="M22" s="200">
        <f>TOTAIS!CN143</f>
        <v>469.58693900670056</v>
      </c>
      <c r="N22" s="205">
        <v>37</v>
      </c>
      <c r="O22" s="205">
        <v>35</v>
      </c>
      <c r="P22" s="219">
        <f t="shared" si="0"/>
        <v>-2</v>
      </c>
    </row>
    <row r="23" spans="1:16" s="65" customFormat="1" x14ac:dyDescent="0.2">
      <c r="A23" s="99">
        <v>127</v>
      </c>
      <c r="B23" s="131" t="s">
        <v>62</v>
      </c>
      <c r="C23" s="193">
        <f>TOTAIS!M129+TOTAIS!U129+TOTAIS!Y129+TOTAIS!AC129+TOTAIS!AG129</f>
        <v>5.0134087875886806</v>
      </c>
      <c r="D23" s="193">
        <f>TOTAIS!N129+TOTAIS!V129+TOTAIS!Z129+TOTAIS!AD129+TOTAIS!AH129</f>
        <v>114.7863912149782</v>
      </c>
      <c r="E23" s="203">
        <v>25</v>
      </c>
      <c r="F23" s="203">
        <v>45</v>
      </c>
      <c r="G23" s="130" t="s">
        <v>142</v>
      </c>
      <c r="H23" s="194">
        <f>TOTAIS!AL129+TOTAIS!AQ129+TOTAIS!AY129+TOTAIS!BG129+TOTAIS!BL129+TOTAIS!BQ129+TOTAIS!BV129+TOTAIS!CA129+TOTAIS!CF129+TOTAIS!CK129</f>
        <v>15.272517003225477</v>
      </c>
      <c r="I23" s="194">
        <f>TOTAIS!AM129+TOTAIS!AR129+TOTAIS!AZ129+TOTAIS!BH129+TOTAIS!BM129+TOTAIS!BR129+TOTAIS!BW129+TOTAIS!CB129+TOTAIS!CG129+TOTAIS!CL129</f>
        <v>142.73063441230914</v>
      </c>
      <c r="J23" s="182">
        <v>15</v>
      </c>
      <c r="K23" s="182">
        <v>13</v>
      </c>
      <c r="L23" s="198">
        <f>TOTAIS!CM129</f>
        <v>20.285925790814158</v>
      </c>
      <c r="M23" s="200">
        <f>TOTAIS!CN129</f>
        <v>257.51702562728735</v>
      </c>
      <c r="N23" s="206">
        <v>36</v>
      </c>
      <c r="O23" s="206">
        <v>44</v>
      </c>
      <c r="P23" s="219">
        <f t="shared" si="0"/>
        <v>8</v>
      </c>
    </row>
    <row r="24" spans="1:16" s="65" customFormat="1" x14ac:dyDescent="0.2">
      <c r="A24" s="99">
        <v>119</v>
      </c>
      <c r="B24" s="129" t="s">
        <v>57</v>
      </c>
      <c r="C24" s="193">
        <f>TOTAIS!M121+TOTAIS!U121+TOTAIS!Y121+TOTAIS!AC121+TOTAIS!AG121</f>
        <v>4.2729964093862014</v>
      </c>
      <c r="D24" s="193">
        <f>TOTAIS!N121+TOTAIS!V121+TOTAIS!Z121+TOTAIS!AD121+TOTAIS!AH121</f>
        <v>127.75843339570189</v>
      </c>
      <c r="E24" s="203">
        <v>39</v>
      </c>
      <c r="F24" s="202">
        <v>36</v>
      </c>
      <c r="G24" s="130" t="s">
        <v>204</v>
      </c>
      <c r="H24" s="194">
        <f>TOTAIS!AL121+TOTAIS!AQ121+TOTAIS!AY121+TOTAIS!BG121+TOTAIS!BL121+TOTAIS!BQ121+TOTAIS!BV121+TOTAIS!CA121+TOTAIS!CF121+TOTAIS!CK121</f>
        <v>10.614323459475354</v>
      </c>
      <c r="I24" s="194">
        <f>TOTAIS!AM121+TOTAIS!AR121+TOTAIS!AZ121+TOTAIS!BH121+TOTAIS!BM121+TOTAIS!BR121+TOTAIS!BW121+TOTAIS!CB121+TOTAIS!CG121+TOTAIS!CL121</f>
        <v>158.59669344838011</v>
      </c>
      <c r="J24" s="182">
        <v>29</v>
      </c>
      <c r="K24" s="181">
        <v>42</v>
      </c>
      <c r="L24" s="198">
        <f>TOTAIS!CM121</f>
        <v>20.380961241444563</v>
      </c>
      <c r="M24" s="200">
        <f>TOTAIS!CN121</f>
        <v>423.65226980196672</v>
      </c>
      <c r="N24" s="205">
        <v>35</v>
      </c>
      <c r="O24" s="205">
        <v>38</v>
      </c>
      <c r="P24" s="219">
        <f t="shared" si="0"/>
        <v>3</v>
      </c>
    </row>
    <row r="25" spans="1:16" s="65" customFormat="1" x14ac:dyDescent="0.2">
      <c r="A25" s="99">
        <v>136</v>
      </c>
      <c r="B25" s="129" t="s">
        <v>66</v>
      </c>
      <c r="C25" s="193">
        <f>TOTAIS!M138+TOTAIS!U138+TOTAIS!Y138+TOTAIS!AC138+TOTAIS!AG138</f>
        <v>5.1551781287623335</v>
      </c>
      <c r="D25" s="193">
        <f>TOTAIS!N138+TOTAIS!V138+TOTAIS!Z138+TOTAIS!AD138+TOTAIS!AH138</f>
        <v>168.26424603768396</v>
      </c>
      <c r="E25" s="203">
        <v>21</v>
      </c>
      <c r="F25" s="203">
        <v>19</v>
      </c>
      <c r="G25" s="130" t="s">
        <v>218</v>
      </c>
      <c r="H25" s="194">
        <f>TOTAIS!AL138+TOTAIS!AQ138+TOTAIS!AY138+TOTAIS!BG138+TOTAIS!BL138+TOTAIS!BQ138+TOTAIS!BV138+TOTAIS!CA138+TOTAIS!CF138+TOTAIS!CK138</f>
        <v>5.5921751247393932</v>
      </c>
      <c r="I25" s="194">
        <f>TOTAIS!AM138+TOTAIS!AR138+TOTAIS!AZ138+TOTAIS!BH138+TOTAIS!BM138+TOTAIS!BR138+TOTAIS!BW138+TOTAIS!CB138+TOTAIS!CG138+TOTAIS!CL138</f>
        <v>139.43957595072882</v>
      </c>
      <c r="J25" s="182">
        <v>74</v>
      </c>
      <c r="K25" s="182">
        <v>63</v>
      </c>
      <c r="L25" s="198">
        <f>TOTAIS!CM138</f>
        <v>21.061609748942519</v>
      </c>
      <c r="M25" s="200">
        <f>TOTAIS!CN138</f>
        <v>517.62200528598589</v>
      </c>
      <c r="N25" s="205">
        <v>34</v>
      </c>
      <c r="O25" s="205">
        <v>33</v>
      </c>
      <c r="P25" s="219">
        <f t="shared" si="0"/>
        <v>-1</v>
      </c>
    </row>
    <row r="26" spans="1:16" s="65" customFormat="1" x14ac:dyDescent="0.2">
      <c r="A26" s="99">
        <v>88</v>
      </c>
      <c r="B26" s="132" t="s">
        <v>46</v>
      </c>
      <c r="C26" s="193">
        <f>TOTAIS!M91+TOTAIS!U91+TOTAIS!Y91+TOTAIS!AC91+TOTAIS!AG91</f>
        <v>4.3370439222135939</v>
      </c>
      <c r="D26" s="193">
        <f>TOTAIS!N91+TOTAIS!V91+TOTAIS!Z91+TOTAIS!AD91+TOTAIS!AH91</f>
        <v>145.8472646856039</v>
      </c>
      <c r="E26" s="203">
        <v>38</v>
      </c>
      <c r="F26" s="202">
        <v>30</v>
      </c>
      <c r="G26" s="130" t="s">
        <v>175</v>
      </c>
      <c r="H26" s="194">
        <f>TOTAIS!AL91+TOTAIS!AQ91+TOTAIS!AY91+TOTAIS!BG91+TOTAIS!BL91+TOTAIS!BQ91+TOTAIS!BV91+TOTAIS!CA91+TOTAIS!CF91+TOTAIS!CK91</f>
        <v>4.4872721541556233</v>
      </c>
      <c r="I26" s="194">
        <f>TOTAIS!AM91+TOTAIS!AR91+TOTAIS!AZ91+TOTAIS!BH91+TOTAIS!BM91+TOTAIS!BR91+TOTAIS!BW91+TOTAIS!CB91+TOTAIS!CG91+TOTAIS!CL91</f>
        <v>79.188271762094843</v>
      </c>
      <c r="J26" s="181">
        <v>103</v>
      </c>
      <c r="K26" s="181">
        <v>108</v>
      </c>
      <c r="L26" s="186">
        <f>TOTAIS!CM91</f>
        <v>21.390036988227202</v>
      </c>
      <c r="M26" s="187">
        <f>TOTAIS!CN91</f>
        <v>528.92516130272861</v>
      </c>
      <c r="N26" s="206">
        <v>33</v>
      </c>
      <c r="O26" s="206">
        <v>30</v>
      </c>
      <c r="P26" s="219">
        <f t="shared" si="0"/>
        <v>-3</v>
      </c>
    </row>
    <row r="27" spans="1:16" s="65" customFormat="1" x14ac:dyDescent="0.2">
      <c r="A27" s="99">
        <v>83</v>
      </c>
      <c r="B27" s="129" t="s">
        <v>44</v>
      </c>
      <c r="C27" s="193">
        <f>TOTAIS!M86+TOTAIS!U86+TOTAIS!Y86+TOTAIS!AC86+TOTAIS!AG86</f>
        <v>5.1853726845352286</v>
      </c>
      <c r="D27" s="193">
        <f>TOTAIS!N86+TOTAIS!V86+TOTAIS!Z86+TOTAIS!AD86+TOTAIS!AH86</f>
        <v>164.52275512352639</v>
      </c>
      <c r="E27" s="202">
        <v>20</v>
      </c>
      <c r="F27" s="203">
        <v>21</v>
      </c>
      <c r="G27" s="130" t="s">
        <v>170</v>
      </c>
      <c r="H27" s="194">
        <f>TOTAIS!AL86+TOTAIS!AQ86+TOTAIS!AY86+TOTAIS!BG86+TOTAIS!BL86+TOTAIS!BQ86+TOTAIS!BV86+TOTAIS!CA86+TOTAIS!CF86+TOTAIS!CK86</f>
        <v>9.4850406981506801</v>
      </c>
      <c r="I27" s="194">
        <f>TOTAIS!AM86+TOTAIS!AR86+TOTAIS!AZ86+TOTAIS!BH86+TOTAIS!BM86+TOTAIS!BR86+TOTAIS!BW86+TOTAIS!CB86+TOTAIS!CG86+TOTAIS!CL86</f>
        <v>150.87900409916907</v>
      </c>
      <c r="J27" s="181">
        <v>32</v>
      </c>
      <c r="K27" s="182">
        <v>54</v>
      </c>
      <c r="L27" s="198">
        <f>TOTAIS!CM86</f>
        <v>22.143162113464328</v>
      </c>
      <c r="M27" s="200">
        <f>TOTAIS!CN86</f>
        <v>499.24092946454113</v>
      </c>
      <c r="N27" s="205">
        <v>32</v>
      </c>
      <c r="O27" s="205">
        <v>34</v>
      </c>
      <c r="P27" s="219">
        <f t="shared" si="0"/>
        <v>2</v>
      </c>
    </row>
    <row r="28" spans="1:16" s="65" customFormat="1" x14ac:dyDescent="0.2">
      <c r="A28" s="99">
        <v>107</v>
      </c>
      <c r="B28" s="129" t="s">
        <v>53</v>
      </c>
      <c r="C28" s="193">
        <f>TOTAIS!M109+TOTAIS!U109+TOTAIS!Y109+TOTAIS!AC109+TOTAIS!AG109</f>
        <v>3.9290522238282084</v>
      </c>
      <c r="D28" s="193">
        <f>TOTAIS!N109+TOTAIS!V109+TOTAIS!Z109+TOTAIS!AD109+TOTAIS!AH109</f>
        <v>116.03135377103908</v>
      </c>
      <c r="E28" s="203">
        <v>46</v>
      </c>
      <c r="F28" s="202">
        <v>43</v>
      </c>
      <c r="G28" s="130" t="s">
        <v>192</v>
      </c>
      <c r="H28" s="194">
        <f>TOTAIS!AL109+TOTAIS!AQ109+TOTAIS!AY109+TOTAIS!BG109+TOTAIS!BL109+TOTAIS!BQ109+TOTAIS!BV109+TOTAIS!CA109+TOTAIS!CF109+TOTAIS!CK109</f>
        <v>16.388329382348207</v>
      </c>
      <c r="I28" s="194">
        <f>TOTAIS!AM109+TOTAIS!AR109+TOTAIS!AZ109+TOTAIS!BH109+TOTAIS!BM109+TOTAIS!BR109+TOTAIS!BW109+TOTAIS!CB109+TOTAIS!CG109+TOTAIS!CL109</f>
        <v>264.58150338003531</v>
      </c>
      <c r="J28" s="182">
        <v>14</v>
      </c>
      <c r="K28" s="181">
        <v>15</v>
      </c>
      <c r="L28" s="186">
        <f>TOTAIS!CM109</f>
        <v>22.41400444243359</v>
      </c>
      <c r="M28" s="187">
        <f>TOTAIS!CN109</f>
        <v>425.789972655707</v>
      </c>
      <c r="N28" s="205">
        <v>31</v>
      </c>
      <c r="O28" s="205">
        <v>40</v>
      </c>
      <c r="P28" s="219">
        <f t="shared" si="0"/>
        <v>9</v>
      </c>
    </row>
    <row r="29" spans="1:16" s="65" customFormat="1" x14ac:dyDescent="0.2">
      <c r="A29" s="99">
        <v>37</v>
      </c>
      <c r="B29" s="129" t="s">
        <v>29</v>
      </c>
      <c r="C29" s="193">
        <f>TOTAIS!M40+TOTAIS!U40+TOTAIS!Y40+TOTAIS!AC40+TOTAIS!AG40</f>
        <v>6.0692406760354691</v>
      </c>
      <c r="D29" s="193">
        <f>TOTAIS!N40+TOTAIS!V40+TOTAIS!Z40+TOTAIS!AD40+TOTAIS!AH40</f>
        <v>200.51008479892874</v>
      </c>
      <c r="E29" s="203">
        <v>13</v>
      </c>
      <c r="F29" s="203">
        <v>11</v>
      </c>
      <c r="G29" s="130" t="s">
        <v>124</v>
      </c>
      <c r="H29" s="194">
        <f>TOTAIS!AL40+TOTAIS!AQ40+TOTAIS!AY40+TOTAIS!BG40+TOTAIS!BL40+TOTAIS!BQ40+TOTAIS!BV40+TOTAIS!CA40+TOTAIS!CF40+TOTAIS!CK40</f>
        <v>2.726881008203442</v>
      </c>
      <c r="I29" s="194">
        <f>TOTAIS!AM40+TOTAIS!AR40+TOTAIS!AZ40+TOTAIS!BH40+TOTAIS!BM40+TOTAIS!BR40+TOTAIS!BW40+TOTAIS!CB40+TOTAIS!CG40+TOTAIS!CL40</f>
        <v>53.584795236423318</v>
      </c>
      <c r="J29" s="182">
        <v>122</v>
      </c>
      <c r="K29" s="182">
        <v>123</v>
      </c>
      <c r="L29" s="198">
        <f>TOTAIS!CM40</f>
        <v>22.458725257413942</v>
      </c>
      <c r="M29" s="200">
        <f>TOTAIS!CN40</f>
        <v>578.76001944630843</v>
      </c>
      <c r="N29" s="206">
        <v>30</v>
      </c>
      <c r="O29" s="206">
        <v>24</v>
      </c>
      <c r="P29" s="219">
        <f t="shared" si="0"/>
        <v>-6</v>
      </c>
    </row>
    <row r="30" spans="1:16" s="65" customFormat="1" x14ac:dyDescent="0.2">
      <c r="A30" s="99">
        <v>128</v>
      </c>
      <c r="B30" s="129" t="s">
        <v>63</v>
      </c>
      <c r="C30" s="193">
        <f>TOTAIS!M130+TOTAIS!U130+TOTAIS!Y130+TOTAIS!AC130+TOTAIS!AG130</f>
        <v>5.121270593131749</v>
      </c>
      <c r="D30" s="193">
        <f>TOTAIS!N130+TOTAIS!V130+TOTAIS!Z130+TOTAIS!AD130+TOTAIS!AH130</f>
        <v>165.01339740887039</v>
      </c>
      <c r="E30" s="203">
        <v>22</v>
      </c>
      <c r="F30" s="202">
        <v>20</v>
      </c>
      <c r="G30" s="130" t="s">
        <v>211</v>
      </c>
      <c r="H30" s="194">
        <f>TOTAIS!AL130+TOTAIS!AQ130+TOTAIS!AY130+TOTAIS!BG130+TOTAIS!BL130+TOTAIS!BQ130+TOTAIS!BV130+TOTAIS!CA130+TOTAIS!CF130+TOTAIS!CK130</f>
        <v>6.0498894906915863</v>
      </c>
      <c r="I30" s="194">
        <f>TOTAIS!AM130+TOTAIS!AR130+TOTAIS!AZ130+TOTAIS!BH130+TOTAIS!BM130+TOTAIS!BR130+TOTAIS!BW130+TOTAIS!CB130+TOTAIS!CG130+TOTAIS!CL130</f>
        <v>147.72619366009073</v>
      </c>
      <c r="J30" s="182">
        <v>68</v>
      </c>
      <c r="K30" s="181">
        <v>53</v>
      </c>
      <c r="L30" s="186">
        <f>TOTAIS!CM130</f>
        <v>22.51023873134994</v>
      </c>
      <c r="M30" s="187">
        <f>TOTAIS!CN130</f>
        <v>554.54695242051343</v>
      </c>
      <c r="N30" s="205">
        <v>29</v>
      </c>
      <c r="O30" s="205">
        <v>27</v>
      </c>
      <c r="P30" s="219">
        <f t="shared" si="0"/>
        <v>-2</v>
      </c>
    </row>
    <row r="31" spans="1:16" s="65" customFormat="1" x14ac:dyDescent="0.2">
      <c r="A31" s="99">
        <v>41</v>
      </c>
      <c r="B31" s="129" t="s">
        <v>30</v>
      </c>
      <c r="C31" s="193">
        <f>TOTAIS!M44+TOTAIS!U44+TOTAIS!Y44+TOTAIS!AC44+TOTAIS!AG44</f>
        <v>4.741135681567723</v>
      </c>
      <c r="D31" s="193">
        <f>TOTAIS!N44+TOTAIS!V44+TOTAIS!Z44+TOTAIS!AD44+TOTAIS!AH44</f>
        <v>158.19788152642576</v>
      </c>
      <c r="E31" s="203">
        <v>31</v>
      </c>
      <c r="F31" s="203">
        <v>24</v>
      </c>
      <c r="G31" s="130" t="s">
        <v>128</v>
      </c>
      <c r="H31" s="194">
        <f>TOTAIS!AL44+TOTAIS!AQ44+TOTAIS!AY44+TOTAIS!BG44+TOTAIS!BL44+TOTAIS!BQ44+TOTAIS!BV44+TOTAIS!CA44+TOTAIS!CF44+TOTAIS!CK44</f>
        <v>4.55668192098969</v>
      </c>
      <c r="I31" s="194">
        <f>TOTAIS!AM44+TOTAIS!AR44+TOTAIS!AZ44+TOTAIS!BH44+TOTAIS!BM44+TOTAIS!BR44+TOTAIS!BW44+TOTAIS!CB44+TOTAIS!CG44+TOTAIS!CL44</f>
        <v>124.72547631575846</v>
      </c>
      <c r="J31" s="181">
        <v>101</v>
      </c>
      <c r="K31" s="182">
        <v>82</v>
      </c>
      <c r="L31" s="198">
        <f>TOTAIS!CM44</f>
        <v>22.73008621680081</v>
      </c>
      <c r="M31" s="200">
        <f>TOTAIS!CN44</f>
        <v>550.29298923292401</v>
      </c>
      <c r="N31" s="205">
        <v>28</v>
      </c>
      <c r="O31" s="205">
        <v>28</v>
      </c>
      <c r="P31" s="219">
        <f t="shared" si="0"/>
        <v>0</v>
      </c>
    </row>
    <row r="32" spans="1:16" s="65" customFormat="1" x14ac:dyDescent="0.2">
      <c r="A32" s="99">
        <v>48</v>
      </c>
      <c r="B32" s="129" t="s">
        <v>32</v>
      </c>
      <c r="C32" s="193">
        <f>TOTAIS!M51+TOTAIS!U51+TOTAIS!Y51+TOTAIS!AC51+TOTAIS!AG51</f>
        <v>6.6938836458454887</v>
      </c>
      <c r="D32" s="193">
        <f>TOTAIS!N51+TOTAIS!V51+TOTAIS!Z51+TOTAIS!AD51+TOTAIS!AH51</f>
        <v>217.42619636391089</v>
      </c>
      <c r="E32" s="202">
        <v>7</v>
      </c>
      <c r="F32" s="202">
        <v>7</v>
      </c>
      <c r="G32" s="130" t="s">
        <v>135</v>
      </c>
      <c r="H32" s="194">
        <f>TOTAIS!AL51+TOTAIS!AQ51+TOTAIS!AY51+TOTAIS!BG51+TOTAIS!BL51+TOTAIS!BQ51+TOTAIS!BV51+TOTAIS!CA51+TOTAIS!CF51+TOTAIS!CK51</f>
        <v>1.0893528028545474</v>
      </c>
      <c r="I32" s="194">
        <f>TOTAIS!AM51+TOTAIS!AR51+TOTAIS!AZ51+TOTAIS!BH51+TOTAIS!BM51+TOTAIS!BR51+TOTAIS!BW51+TOTAIS!CB51+TOTAIS!CG51+TOTAIS!CL51</f>
        <v>21.520034543764162</v>
      </c>
      <c r="J32" s="181">
        <v>145</v>
      </c>
      <c r="K32" s="181">
        <v>146</v>
      </c>
      <c r="L32" s="186">
        <f>TOTAIS!CM51</f>
        <v>23.347244176801521</v>
      </c>
      <c r="M32" s="187">
        <f>TOTAIS!CN51</f>
        <v>539.16699273687698</v>
      </c>
      <c r="N32" s="206">
        <v>27</v>
      </c>
      <c r="O32" s="206">
        <v>25</v>
      </c>
      <c r="P32" s="219">
        <f t="shared" si="0"/>
        <v>-2</v>
      </c>
    </row>
    <row r="33" spans="1:16" s="65" customFormat="1" x14ac:dyDescent="0.2">
      <c r="A33" s="99">
        <v>132</v>
      </c>
      <c r="B33" s="129" t="s">
        <v>65</v>
      </c>
      <c r="C33" s="193">
        <f>TOTAIS!M134+TOTAIS!U134+TOTAIS!Y134+TOTAIS!AC134+TOTAIS!AG134</f>
        <v>5.4977480296693226</v>
      </c>
      <c r="D33" s="193">
        <f>TOTAIS!N134+TOTAIS!V134+TOTAIS!Z134+TOTAIS!AD134+TOTAIS!AH134</f>
        <v>196.18356703302931</v>
      </c>
      <c r="E33" s="203">
        <v>18</v>
      </c>
      <c r="F33" s="203">
        <v>12</v>
      </c>
      <c r="G33" s="130" t="s">
        <v>214</v>
      </c>
      <c r="H33" s="194">
        <f>TOTAIS!AL134+TOTAIS!AQ134+TOTAIS!AY134+TOTAIS!BG134+TOTAIS!BL134+TOTAIS!BQ134+TOTAIS!BV134+TOTAIS!CA134+TOTAIS!CF134+TOTAIS!CK134</f>
        <v>2.8247551989185231</v>
      </c>
      <c r="I33" s="194">
        <f>TOTAIS!AM134+TOTAIS!AR134+TOTAIS!AZ134+TOTAIS!BH134+TOTAIS!BM134+TOTAIS!BR134+TOTAIS!BW134+TOTAIS!CB134+TOTAIS!CG134+TOTAIS!CL134</f>
        <v>55.703236073855905</v>
      </c>
      <c r="J33" s="182">
        <v>121</v>
      </c>
      <c r="K33" s="182">
        <v>121</v>
      </c>
      <c r="L33" s="198">
        <f>TOTAIS!CM134</f>
        <v>23.864463484246802</v>
      </c>
      <c r="M33" s="200">
        <f>TOTAIS!CN134</f>
        <v>601.37127606578554</v>
      </c>
      <c r="N33" s="205">
        <v>26</v>
      </c>
      <c r="O33" s="205">
        <v>17</v>
      </c>
      <c r="P33" s="219">
        <f t="shared" si="0"/>
        <v>-9</v>
      </c>
    </row>
    <row r="34" spans="1:16" s="65" customFormat="1" x14ac:dyDescent="0.2">
      <c r="A34" s="99">
        <v>109</v>
      </c>
      <c r="B34" s="129" t="s">
        <v>54</v>
      </c>
      <c r="C34" s="193">
        <f>TOTAIS!M111+TOTAIS!U111+TOTAIS!Y111+TOTAIS!AC111+TOTAIS!AG111</f>
        <v>6.3236621924978129</v>
      </c>
      <c r="D34" s="193">
        <f>TOTAIS!N111+TOTAIS!V111+TOTAIS!Z111+TOTAIS!AD111+TOTAIS!AH111</f>
        <v>229.00460826824497</v>
      </c>
      <c r="E34" s="203">
        <v>10</v>
      </c>
      <c r="F34" s="202">
        <v>4</v>
      </c>
      <c r="G34" s="130" t="s">
        <v>194</v>
      </c>
      <c r="H34" s="194">
        <f>TOTAIS!AL111+TOTAIS!AQ111+TOTAIS!AY111+TOTAIS!BG111+TOTAIS!BL111+TOTAIS!BQ111+TOTAIS!BV111+TOTAIS!CA111+TOTAIS!CF111+TOTAIS!CK111</f>
        <v>5.3610806035949512</v>
      </c>
      <c r="I34" s="194">
        <f>TOTAIS!AM111+TOTAIS!AR111+TOTAIS!AZ111+TOTAIS!BH111+TOTAIS!BM111+TOTAIS!BR111+TOTAIS!BW111+TOTAIS!CB111+TOTAIS!CG111+TOTAIS!CL111</f>
        <v>86.625822645172349</v>
      </c>
      <c r="J34" s="182">
        <v>82</v>
      </c>
      <c r="K34" s="181">
        <v>100</v>
      </c>
      <c r="L34" s="198">
        <f>TOTAIS!CM111</f>
        <v>25.011784337859087</v>
      </c>
      <c r="M34" s="200">
        <f>TOTAIS!CN111</f>
        <v>652.06730443085212</v>
      </c>
      <c r="N34" s="205">
        <v>25</v>
      </c>
      <c r="O34" s="205">
        <v>11</v>
      </c>
      <c r="P34" s="219">
        <f t="shared" ref="P34:P58" si="1">O34-N34</f>
        <v>-14</v>
      </c>
    </row>
    <row r="35" spans="1:16" s="65" customFormat="1" x14ac:dyDescent="0.2">
      <c r="A35" s="99">
        <v>31</v>
      </c>
      <c r="B35" s="129" t="s">
        <v>27</v>
      </c>
      <c r="C35" s="193">
        <f>TOTAIS!M34+TOTAIS!U34+TOTAIS!Y34+TOTAIS!AC34+TOTAIS!AG34</f>
        <v>5.5051929949909821</v>
      </c>
      <c r="D35" s="193">
        <f>TOTAIS!N34+TOTAIS!V34+TOTAIS!Z34+TOTAIS!AD34+TOTAIS!AH34</f>
        <v>173.15383457158094</v>
      </c>
      <c r="E35" s="203">
        <v>17</v>
      </c>
      <c r="F35" s="203">
        <v>16</v>
      </c>
      <c r="G35" s="130" t="s">
        <v>118</v>
      </c>
      <c r="H35" s="194">
        <f>TOTAIS!AL34+TOTAIS!AQ34+TOTAIS!AY34+TOTAIS!BG34+TOTAIS!BL34+TOTAIS!BQ34+TOTAIS!BV34+TOTAIS!CA34+TOTAIS!CF34+TOTAIS!CK34</f>
        <v>12.298521091151581</v>
      </c>
      <c r="I35" s="194">
        <f>TOTAIS!AM34+TOTAIS!AR34+TOTAIS!AZ34+TOTAIS!BH34+TOTAIS!BM34+TOTAIS!BR34+TOTAIS!BW34+TOTAIS!CB34+TOTAIS!CG34+TOTAIS!CL34</f>
        <v>196.12872686491545</v>
      </c>
      <c r="J35" s="182">
        <v>20</v>
      </c>
      <c r="K35" s="182">
        <v>24</v>
      </c>
      <c r="L35" s="186">
        <f>TOTAIS!CM34</f>
        <v>25.791646443086687</v>
      </c>
      <c r="M35" s="187">
        <f>TOTAIS!CN34</f>
        <v>558.41384060537894</v>
      </c>
      <c r="N35" s="206">
        <v>24</v>
      </c>
      <c r="O35" s="206">
        <v>26</v>
      </c>
      <c r="P35" s="219">
        <f t="shared" si="1"/>
        <v>2</v>
      </c>
    </row>
    <row r="36" spans="1:16" s="65" customFormat="1" x14ac:dyDescent="0.2">
      <c r="A36" s="99">
        <v>70</v>
      </c>
      <c r="B36" s="129" t="s">
        <v>40</v>
      </c>
      <c r="C36" s="193">
        <f>TOTAIS!M73+TOTAIS!U73+TOTAIS!Y73+TOTAIS!AC73+TOTAIS!AG73</f>
        <v>4.680863147058437</v>
      </c>
      <c r="D36" s="193">
        <f>TOTAIS!N73+TOTAIS!V73+TOTAIS!Z73+TOTAIS!AD73+TOTAIS!AH73</f>
        <v>148.90001593656618</v>
      </c>
      <c r="E36" s="203">
        <v>32</v>
      </c>
      <c r="F36" s="202">
        <v>27</v>
      </c>
      <c r="G36" s="130" t="s">
        <v>157</v>
      </c>
      <c r="H36" s="194">
        <f>TOTAIS!AL73+TOTAIS!AQ73+TOTAIS!AY73+TOTAIS!BG73+TOTAIS!BL73+TOTAIS!BQ73+TOTAIS!BV73+TOTAIS!CA73+TOTAIS!CF73+TOTAIS!CK73</f>
        <v>7.7111505602362698</v>
      </c>
      <c r="I36" s="194">
        <f>TOTAIS!AM73+TOTAIS!AR73+TOTAIS!AZ73+TOTAIS!BH73+TOTAIS!BM73+TOTAIS!BR73+TOTAIS!BW73+TOTAIS!CB73+TOTAIS!CG73+TOTAIS!CL73</f>
        <v>176.48173774147961</v>
      </c>
      <c r="J36" s="181">
        <v>44</v>
      </c>
      <c r="K36" s="181">
        <v>30</v>
      </c>
      <c r="L36" s="198">
        <f>TOTAIS!CM73</f>
        <v>25.853922471252844</v>
      </c>
      <c r="M36" s="200">
        <f>TOTAIS!CN73</f>
        <v>589.0948548762068</v>
      </c>
      <c r="N36" s="205">
        <v>23</v>
      </c>
      <c r="O36" s="205">
        <v>19</v>
      </c>
      <c r="P36" s="219">
        <f t="shared" si="1"/>
        <v>-4</v>
      </c>
    </row>
    <row r="37" spans="1:16" s="65" customFormat="1" x14ac:dyDescent="0.2">
      <c r="A37" s="99">
        <v>54</v>
      </c>
      <c r="B37" s="131" t="s">
        <v>34</v>
      </c>
      <c r="C37" s="193">
        <f>TOTAIS!M57+TOTAIS!U57+TOTAIS!Y57+TOTAIS!AC57+TOTAIS!AG57</f>
        <v>7.1947631003400341</v>
      </c>
      <c r="D37" s="193">
        <f>TOTAIS!N57+TOTAIS!V57+TOTAIS!Z57+TOTAIS!AD57+TOTAIS!AH57</f>
        <v>192.68970341328651</v>
      </c>
      <c r="E37" s="202">
        <v>5</v>
      </c>
      <c r="F37" s="203">
        <v>13</v>
      </c>
      <c r="G37" s="130" t="s">
        <v>141</v>
      </c>
      <c r="H37" s="194">
        <f>TOTAIS!AL57+TOTAIS!AQ57+TOTAIS!AY57+TOTAIS!BG57+TOTAIS!BL57+TOTAIS!BQ57+TOTAIS!BV57+TOTAIS!CA57+TOTAIS!CF57+TOTAIS!CK57</f>
        <v>7.102077965309018</v>
      </c>
      <c r="I37" s="194">
        <f>TOTAIS!AM57+TOTAIS!AR57+TOTAIS!AZ57+TOTAIS!BH57+TOTAIS!BM57+TOTAIS!BR57+TOTAIS!BW57+TOTAIS!CB57+TOTAIS!CG57+TOTAIS!CL57</f>
        <v>138.53592191476383</v>
      </c>
      <c r="J37" s="181">
        <v>52</v>
      </c>
      <c r="K37" s="182">
        <v>65</v>
      </c>
      <c r="L37" s="198">
        <f>TOTAIS!CM57</f>
        <v>26.761481176215003</v>
      </c>
      <c r="M37" s="200">
        <f>TOTAIS!CN57</f>
        <v>442.47209902676622</v>
      </c>
      <c r="N37" s="205">
        <v>22</v>
      </c>
      <c r="O37" s="205">
        <v>23</v>
      </c>
      <c r="P37" s="219">
        <f t="shared" si="1"/>
        <v>1</v>
      </c>
    </row>
    <row r="38" spans="1:16" s="65" customFormat="1" x14ac:dyDescent="0.2">
      <c r="A38" s="99">
        <v>27</v>
      </c>
      <c r="B38" s="129" t="s">
        <v>25</v>
      </c>
      <c r="C38" s="193">
        <f>TOTAIS!M30+TOTAIS!U30+TOTAIS!Y30+TOTAIS!AC30+TOTAIS!AG30</f>
        <v>5.1090804618836536</v>
      </c>
      <c r="D38" s="193">
        <f>TOTAIS!N30+TOTAIS!V30+TOTAIS!Z30+TOTAIS!AD30+TOTAIS!AH30</f>
        <v>142.61122556713403</v>
      </c>
      <c r="E38" s="203">
        <v>23</v>
      </c>
      <c r="F38" s="202">
        <v>31</v>
      </c>
      <c r="G38" s="130" t="s">
        <v>114</v>
      </c>
      <c r="H38" s="194">
        <f>TOTAIS!AL30+TOTAIS!AQ30+TOTAIS!AY30+TOTAIS!BG30+TOTAIS!BL30+TOTAIS!BQ30+TOTAIS!BV30+TOTAIS!CA30+TOTAIS!CF30+TOTAIS!CK30</f>
        <v>9.2476462375774293</v>
      </c>
      <c r="I38" s="194">
        <f>TOTAIS!AM30+TOTAIS!AR30+TOTAIS!AZ30+TOTAIS!BH30+TOTAIS!BM30+TOTAIS!BR30+TOTAIS!BW30+TOTAIS!CB30+TOTAIS!CG30+TOTAIS!CL30</f>
        <v>183.62569581438242</v>
      </c>
      <c r="J38" s="182">
        <v>33</v>
      </c>
      <c r="K38" s="181">
        <v>28</v>
      </c>
      <c r="L38" s="186">
        <f>TOTAIS!CM30</f>
        <v>26.783489648015486</v>
      </c>
      <c r="M38" s="187">
        <f>TOTAIS!CN30</f>
        <v>584.15572672833184</v>
      </c>
      <c r="N38" s="206">
        <v>21</v>
      </c>
      <c r="O38" s="206">
        <v>22</v>
      </c>
      <c r="P38" s="219">
        <f t="shared" si="1"/>
        <v>1</v>
      </c>
    </row>
    <row r="39" spans="1:16" s="65" customFormat="1" x14ac:dyDescent="0.2">
      <c r="A39" s="99">
        <v>56</v>
      </c>
      <c r="B39" s="129" t="s">
        <v>35</v>
      </c>
      <c r="C39" s="193">
        <f>TOTAIS!M59+TOTAIS!U59+TOTAIS!Y59+TOTAIS!AC59+TOTAIS!AG59</f>
        <v>5.8651400048962081</v>
      </c>
      <c r="D39" s="193">
        <f>TOTAIS!N59+TOTAIS!V59+TOTAIS!Z59+TOTAIS!AD59+TOTAIS!AH59</f>
        <v>171.82384487293245</v>
      </c>
      <c r="E39" s="203">
        <v>15</v>
      </c>
      <c r="F39" s="203">
        <v>18</v>
      </c>
      <c r="G39" s="130" t="s">
        <v>143</v>
      </c>
      <c r="H39" s="194">
        <f>TOTAIS!AL59+TOTAIS!AQ59+TOTAIS!AY59+TOTAIS!BG59+TOTAIS!BL59+TOTAIS!BQ59+TOTAIS!BV59+TOTAIS!CA59+TOTAIS!CF59+TOTAIS!CK59</f>
        <v>3.2616901130154008</v>
      </c>
      <c r="I39" s="194">
        <f>TOTAIS!AM59+TOTAIS!AR59+TOTAIS!AZ59+TOTAIS!BH59+TOTAIS!BM59+TOTAIS!BR59+TOTAIS!BW59+TOTAIS!CB59+TOTAIS!CG59+TOTAIS!CL59</f>
        <v>62.171449157594694</v>
      </c>
      <c r="J39" s="182">
        <v>115</v>
      </c>
      <c r="K39" s="182">
        <v>117</v>
      </c>
      <c r="L39" s="198">
        <f>TOTAIS!CM59</f>
        <v>27.997031090925979</v>
      </c>
      <c r="M39" s="200">
        <f>TOTAIS!CN59</f>
        <v>523.59452341990573</v>
      </c>
      <c r="N39" s="205">
        <v>20</v>
      </c>
      <c r="O39" s="205">
        <v>32</v>
      </c>
      <c r="P39" s="219">
        <f t="shared" si="1"/>
        <v>12</v>
      </c>
    </row>
    <row r="40" spans="1:16" s="65" customFormat="1" x14ac:dyDescent="0.2">
      <c r="A40" s="99">
        <v>98</v>
      </c>
      <c r="B40" s="132" t="s">
        <v>49</v>
      </c>
      <c r="C40" s="193">
        <f>TOTAIS!M101+TOTAIS!U101+TOTAIS!Y101+TOTAIS!AC101+TOTAIS!AG101</f>
        <v>4.8149650672382744</v>
      </c>
      <c r="D40" s="193">
        <f>TOTAIS!N101+TOTAIS!V101+TOTAIS!Z101+TOTAIS!AD101+TOTAIS!AH101</f>
        <v>141.26975317208411</v>
      </c>
      <c r="E40" s="203">
        <v>29</v>
      </c>
      <c r="F40" s="202">
        <v>32</v>
      </c>
      <c r="G40" s="130" t="s">
        <v>185</v>
      </c>
      <c r="H40" s="194">
        <f>TOTAIS!AL101+TOTAIS!AQ101+TOTAIS!AY101+TOTAIS!BG101+TOTAIS!BL101+TOTAIS!BQ101+TOTAIS!BV101+TOTAIS!CA101+TOTAIS!CF101+TOTAIS!CK101</f>
        <v>6.0836403019991945</v>
      </c>
      <c r="I40" s="194">
        <f>TOTAIS!AM101+TOTAIS!AR101+TOTAIS!AZ101+TOTAIS!BH101+TOTAIS!BM101+TOTAIS!BR101+TOTAIS!BW101+TOTAIS!CB101+TOTAIS!CG101+TOTAIS!CL101</f>
        <v>149.47393521004221</v>
      </c>
      <c r="J40" s="182">
        <v>66</v>
      </c>
      <c r="K40" s="181">
        <v>49</v>
      </c>
      <c r="L40" s="198">
        <f>TOTAIS!CM101</f>
        <v>28.399086198129723</v>
      </c>
      <c r="M40" s="200">
        <f>TOTAIS!CN101</f>
        <v>602.30770620829639</v>
      </c>
      <c r="N40" s="205">
        <v>19</v>
      </c>
      <c r="O40" s="205">
        <v>18</v>
      </c>
      <c r="P40" s="219">
        <f t="shared" si="1"/>
        <v>-1</v>
      </c>
    </row>
    <row r="41" spans="1:16" s="65" customFormat="1" x14ac:dyDescent="0.2">
      <c r="A41" s="99">
        <v>67</v>
      </c>
      <c r="B41" s="129" t="s">
        <v>39</v>
      </c>
      <c r="C41" s="193">
        <f>TOTAIS!M70+TOTAIS!U70+TOTAIS!Y70+TOTAIS!AC70+TOTAIS!AG70</f>
        <v>7.2531478537092671</v>
      </c>
      <c r="D41" s="193">
        <f>TOTAIS!N70+TOTAIS!V70+TOTAIS!Z70+TOTAIS!AD70+TOTAIS!AH70</f>
        <v>210.26556041860039</v>
      </c>
      <c r="E41" s="203">
        <v>4</v>
      </c>
      <c r="F41" s="203">
        <v>9</v>
      </c>
      <c r="G41" s="130" t="s">
        <v>154</v>
      </c>
      <c r="H41" s="194">
        <f>TOTAIS!AL70+TOTAIS!AQ70+TOTAIS!AY70+TOTAIS!BG70+TOTAIS!BL70+TOTAIS!BQ70+TOTAIS!BV70+TOTAIS!CA70+TOTAIS!CF70+TOTAIS!CK70</f>
        <v>12.246129435258156</v>
      </c>
      <c r="I41" s="194">
        <f>TOTAIS!AM70+TOTAIS!AR70+TOTAIS!AZ70+TOTAIS!BH70+TOTAIS!BM70+TOTAIS!BR70+TOTAIS!BW70+TOTAIS!CB70+TOTAIS!CG70+TOTAIS!CL70</f>
        <v>210.75029705612468</v>
      </c>
      <c r="J41" s="181">
        <v>21</v>
      </c>
      <c r="K41" s="182">
        <v>21</v>
      </c>
      <c r="L41" s="198">
        <f>TOTAIS!CM70</f>
        <v>29.851092162741828</v>
      </c>
      <c r="M41" s="200">
        <f>TOTAIS!CN70</f>
        <v>649.29563569513857</v>
      </c>
      <c r="N41" s="206">
        <v>18</v>
      </c>
      <c r="O41" s="206">
        <v>14</v>
      </c>
      <c r="P41" s="219">
        <f t="shared" si="1"/>
        <v>-4</v>
      </c>
    </row>
    <row r="42" spans="1:16" s="65" customFormat="1" x14ac:dyDescent="0.2">
      <c r="A42" s="99">
        <v>60</v>
      </c>
      <c r="B42" s="129" t="s">
        <v>37</v>
      </c>
      <c r="C42" s="193">
        <f>TOTAIS!M63+TOTAIS!U63+TOTAIS!Y63+TOTAIS!AC63+TOTAIS!AG63</f>
        <v>6.3826232322805883</v>
      </c>
      <c r="D42" s="193">
        <f>TOTAIS!N63+TOTAIS!V63+TOTAIS!Z63+TOTAIS!AD63+TOTAIS!AH63</f>
        <v>212.00136149412356</v>
      </c>
      <c r="E42" s="202">
        <v>9</v>
      </c>
      <c r="F42" s="202">
        <v>8</v>
      </c>
      <c r="G42" s="130" t="s">
        <v>147</v>
      </c>
      <c r="H42" s="194">
        <f>TOTAIS!AL63+TOTAIS!AQ63+TOTAIS!AY63+TOTAIS!BG63+TOTAIS!BL63+TOTAIS!BQ63+TOTAIS!BV63+TOTAIS!CA63+TOTAIS!CF63+TOTAIS!CK63</f>
        <v>11.33554427151074</v>
      </c>
      <c r="I42" s="194">
        <f>TOTAIS!AM63+TOTAIS!AR63+TOTAIS!AZ63+TOTAIS!BH63+TOTAIS!BM63+TOTAIS!BR63+TOTAIS!BW63+TOTAIS!CB63+TOTAIS!CG63+TOTAIS!CL63</f>
        <v>177.3386588484654</v>
      </c>
      <c r="J42" s="181">
        <v>25</v>
      </c>
      <c r="K42" s="181">
        <v>31</v>
      </c>
      <c r="L42" s="186">
        <f>TOTAIS!CM63</f>
        <v>29.879507420773177</v>
      </c>
      <c r="M42" s="187">
        <f>TOTAIS!CN63</f>
        <v>658.18110989805155</v>
      </c>
      <c r="N42" s="205">
        <v>17</v>
      </c>
      <c r="O42" s="205">
        <v>13</v>
      </c>
      <c r="P42" s="219">
        <f t="shared" si="1"/>
        <v>-4</v>
      </c>
    </row>
    <row r="43" spans="1:16" s="65" customFormat="1" x14ac:dyDescent="0.2">
      <c r="A43" s="99">
        <v>146</v>
      </c>
      <c r="B43" s="129" t="s">
        <v>72</v>
      </c>
      <c r="C43" s="193">
        <f>TOTAIS!M146+TOTAIS!U146+TOTAIS!Y146+TOTAIS!AC146+TOTAIS!AG146</f>
        <v>6.2049023772517744</v>
      </c>
      <c r="D43" s="193">
        <f>TOTAIS!N146+TOTAIS!V146+TOTAIS!Z146+TOTAIS!AD146+TOTAIS!AH146</f>
        <v>216.33643826880504</v>
      </c>
      <c r="E43" s="203">
        <v>11</v>
      </c>
      <c r="F43" s="203">
        <v>6</v>
      </c>
      <c r="G43" s="130" t="s">
        <v>225</v>
      </c>
      <c r="H43" s="194">
        <f>TOTAIS!AL146+TOTAIS!AQ146+TOTAIS!AY146+TOTAIS!BG146+TOTAIS!BL146+TOTAIS!BQ146+TOTAIS!BV146+TOTAIS!CA146+TOTAIS!CF146+TOTAIS!CK146</f>
        <v>10.316312117658999</v>
      </c>
      <c r="I43" s="194">
        <f>TOTAIS!AM146+TOTAIS!AR146+TOTAIS!AZ146+TOTAIS!BH146+TOTAIS!BM146+TOTAIS!BR146+TOTAIS!BW146+TOTAIS!CB146+TOTAIS!CG146+TOTAIS!CL146</f>
        <v>201.28843213032258</v>
      </c>
      <c r="J43" s="182">
        <v>30</v>
      </c>
      <c r="K43" s="182">
        <v>22</v>
      </c>
      <c r="L43" s="198">
        <f>TOTAIS!CM146</f>
        <v>31.597735548933279</v>
      </c>
      <c r="M43" s="200">
        <f>TOTAIS!CN146</f>
        <v>811.19406205468238</v>
      </c>
      <c r="N43" s="205">
        <v>16</v>
      </c>
      <c r="O43" s="205">
        <v>5</v>
      </c>
      <c r="P43" s="219">
        <f t="shared" si="1"/>
        <v>-11</v>
      </c>
    </row>
    <row r="44" spans="1:16" s="65" customFormat="1" x14ac:dyDescent="0.2">
      <c r="A44" s="99">
        <v>123</v>
      </c>
      <c r="B44" s="131" t="s">
        <v>59</v>
      </c>
      <c r="C44" s="193">
        <f>TOTAIS!M125+TOTAIS!U125+TOTAIS!Y125+TOTAIS!AC125+TOTAIS!AG125</f>
        <v>4.4373897567927862</v>
      </c>
      <c r="D44" s="193">
        <f>TOTAIS!N125+TOTAIS!V125+TOTAIS!Z125+TOTAIS!AD125+TOTAIS!AH125</f>
        <v>99.597124783835682</v>
      </c>
      <c r="E44" s="203">
        <v>35</v>
      </c>
      <c r="F44" s="202">
        <v>53</v>
      </c>
      <c r="G44" s="130" t="s">
        <v>113</v>
      </c>
      <c r="H44" s="194">
        <f>TOTAIS!AL125+TOTAIS!AQ125+TOTAIS!AY125+TOTAIS!BG125+TOTAIS!BL125+TOTAIS!BQ125+TOTAIS!BV125+TOTAIS!CA125+TOTAIS!CF125+TOTAIS!CK125</f>
        <v>27.361277225825546</v>
      </c>
      <c r="I44" s="194">
        <f>TOTAIS!AM125+TOTAIS!AR125+TOTAIS!AZ125+TOTAIS!BH125+TOTAIS!BM125+TOTAIS!BR125+TOTAIS!BW125+TOTAIS!CB125+TOTAIS!CG125+TOTAIS!CL125</f>
        <v>438.44018852697673</v>
      </c>
      <c r="J44" s="182">
        <v>8</v>
      </c>
      <c r="K44" s="181">
        <v>8</v>
      </c>
      <c r="L44" s="198">
        <f>TOTAIS!CM125</f>
        <v>31.798666982618329</v>
      </c>
      <c r="M44" s="200">
        <f>TOTAIS!CN125</f>
        <v>538.03731331081235</v>
      </c>
      <c r="N44" s="206">
        <v>15</v>
      </c>
      <c r="O44" s="206">
        <v>29</v>
      </c>
      <c r="P44" s="219">
        <f t="shared" si="1"/>
        <v>14</v>
      </c>
    </row>
    <row r="45" spans="1:16" s="65" customFormat="1" x14ac:dyDescent="0.2">
      <c r="A45" s="99">
        <v>77</v>
      </c>
      <c r="B45" s="129" t="s">
        <v>42</v>
      </c>
      <c r="C45" s="193">
        <f>TOTAIS!M80+TOTAIS!U80+TOTAIS!Y80+TOTAIS!AC80+TOTAIS!AG80</f>
        <v>7.0860653013623605</v>
      </c>
      <c r="D45" s="193">
        <f>TOTAIS!N80+TOTAIS!V80+TOTAIS!Z80+TOTAIS!AD80+TOTAIS!AH80</f>
        <v>226.10768718747894</v>
      </c>
      <c r="E45" s="203">
        <v>6</v>
      </c>
      <c r="F45" s="203">
        <v>5</v>
      </c>
      <c r="G45" s="130" t="s">
        <v>164</v>
      </c>
      <c r="H45" s="194">
        <f>TOTAIS!AL80+TOTAIS!AQ80+TOTAIS!AY80+TOTAIS!BG80+TOTAIS!BL80+TOTAIS!BQ80+TOTAIS!BV80+TOTAIS!CA80+TOTAIS!CF80+TOTAIS!CK80</f>
        <v>5.1950148899985535</v>
      </c>
      <c r="I45" s="194">
        <f>TOTAIS!AM80+TOTAIS!AR80+TOTAIS!AZ80+TOTAIS!BH80+TOTAIS!BM80+TOTAIS!BR80+TOTAIS!BW80+TOTAIS!CB80+TOTAIS!CG80+TOTAIS!CL80</f>
        <v>134.67995672363222</v>
      </c>
      <c r="J45" s="182">
        <v>84</v>
      </c>
      <c r="K45" s="182">
        <v>69</v>
      </c>
      <c r="L45" s="186">
        <f>TOTAIS!CM80</f>
        <v>34.408612694484269</v>
      </c>
      <c r="M45" s="187">
        <f>TOTAIS!CN80</f>
        <v>822.43443830575677</v>
      </c>
      <c r="N45" s="205">
        <v>14</v>
      </c>
      <c r="O45" s="205">
        <v>4</v>
      </c>
      <c r="P45" s="219">
        <f t="shared" si="1"/>
        <v>-10</v>
      </c>
    </row>
    <row r="46" spans="1:16" s="65" customFormat="1" x14ac:dyDescent="0.2">
      <c r="A46" s="99">
        <v>64</v>
      </c>
      <c r="B46" s="129" t="s">
        <v>38</v>
      </c>
      <c r="C46" s="193">
        <f>TOTAIS!M67+TOTAIS!U67+TOTAIS!Y67+TOTAIS!AC67+TOTAIS!AG67</f>
        <v>4.8599581454419303</v>
      </c>
      <c r="D46" s="193">
        <f>TOTAIS!N67+TOTAIS!V67+TOTAIS!Z67+TOTAIS!AD67+TOTAIS!AH67</f>
        <v>156.92152971350816</v>
      </c>
      <c r="E46" s="203">
        <v>27</v>
      </c>
      <c r="F46" s="202">
        <v>25</v>
      </c>
      <c r="G46" s="130" t="s">
        <v>151</v>
      </c>
      <c r="H46" s="194">
        <f>TOTAIS!AL67+TOTAIS!AQ67+TOTAIS!AY67+TOTAIS!BG67+TOTAIS!BL67+TOTAIS!BQ67+TOTAIS!BV67+TOTAIS!CA67+TOTAIS!CF67+TOTAIS!CK67</f>
        <v>18.574584253481678</v>
      </c>
      <c r="I46" s="194">
        <f>TOTAIS!AM67+TOTAIS!AR67+TOTAIS!AZ67+TOTAIS!BH67+TOTAIS!BM67+TOTAIS!BR67+TOTAIS!BW67+TOTAIS!CB67+TOTAIS!CG67+TOTAIS!CL67</f>
        <v>281.92247559335306</v>
      </c>
      <c r="J46" s="181">
        <v>12</v>
      </c>
      <c r="K46" s="181">
        <v>14</v>
      </c>
      <c r="L46" s="198">
        <f>TOTAIS!CM67</f>
        <v>34.495209141904454</v>
      </c>
      <c r="M46" s="200">
        <f>TOTAIS!CN67</f>
        <v>670.11661742577644</v>
      </c>
      <c r="N46" s="205">
        <v>13</v>
      </c>
      <c r="O46" s="205">
        <v>10</v>
      </c>
      <c r="P46" s="219">
        <f t="shared" si="1"/>
        <v>-3</v>
      </c>
    </row>
    <row r="47" spans="1:16" s="65" customFormat="1" x14ac:dyDescent="0.2">
      <c r="A47" s="99">
        <v>25</v>
      </c>
      <c r="B47" s="131" t="s">
        <v>24</v>
      </c>
      <c r="C47" s="193">
        <f>TOTAIS!M28+TOTAIS!U28+TOTAIS!Y28+TOTAIS!AC28+TOTAIS!AG28</f>
        <v>6.1151864869598</v>
      </c>
      <c r="D47" s="193">
        <f>TOTAIS!N28+TOTAIS!V28+TOTAIS!Z28+TOTAIS!AD28+TOTAIS!AH28</f>
        <v>157.71955285719568</v>
      </c>
      <c r="E47" s="202">
        <v>12</v>
      </c>
      <c r="F47" s="203">
        <v>26</v>
      </c>
      <c r="G47" s="130" t="s">
        <v>112</v>
      </c>
      <c r="H47" s="194">
        <f>TOTAIS!AL28+TOTAIS!AQ28+TOTAIS!AY28+TOTAIS!BG28+TOTAIS!BL28+TOTAIS!BQ28+TOTAIS!BV28+TOTAIS!CA28+TOTAIS!CF28+TOTAIS!CK28</f>
        <v>4.8450540092087646</v>
      </c>
      <c r="I47" s="194">
        <f>TOTAIS!AM28+TOTAIS!AR28+TOTAIS!AZ28+TOTAIS!BH28+TOTAIS!BM28+TOTAIS!BR28+TOTAIS!BW28+TOTAIS!CB28+TOTAIS!CG28+TOTAIS!CL28</f>
        <v>81.750842243007398</v>
      </c>
      <c r="J47" s="181">
        <v>90</v>
      </c>
      <c r="K47" s="182">
        <v>107</v>
      </c>
      <c r="L47" s="198">
        <f>TOTAIS!CM28</f>
        <v>34.981947971458752</v>
      </c>
      <c r="M47" s="200">
        <f>TOTAIS!CN28</f>
        <v>629.66548794003472</v>
      </c>
      <c r="N47" s="206">
        <v>12</v>
      </c>
      <c r="O47" s="206">
        <v>16</v>
      </c>
      <c r="P47" s="219">
        <f t="shared" si="1"/>
        <v>4</v>
      </c>
    </row>
    <row r="48" spans="1:16" s="65" customFormat="1" x14ac:dyDescent="0.2">
      <c r="A48" s="99">
        <v>12</v>
      </c>
      <c r="B48" s="129" t="s">
        <v>20</v>
      </c>
      <c r="C48" s="193">
        <f>TOTAIS!M15+TOTAIS!U15+TOTAIS!Y15+TOTAIS!AC15+TOTAIS!AG15</f>
        <v>5.7666707261796191</v>
      </c>
      <c r="D48" s="193">
        <f>TOTAIS!N15+TOTAIS!V15+TOTAIS!Z15+TOTAIS!AD15+TOTAIS!AH15</f>
        <v>137.78355818673094</v>
      </c>
      <c r="E48" s="203">
        <v>16</v>
      </c>
      <c r="F48" s="202">
        <v>33</v>
      </c>
      <c r="G48" s="130" t="s">
        <v>99</v>
      </c>
      <c r="H48" s="194">
        <f>TOTAIS!AL15+TOTAIS!AQ15+TOTAIS!AY15+TOTAIS!BG15+TOTAIS!BL15+TOTAIS!BQ15+TOTAIS!BV15+TOTAIS!CA15+TOTAIS!CF15+TOTAIS!CK15</f>
        <v>30.258229739047682</v>
      </c>
      <c r="I48" s="194">
        <f>TOTAIS!AM15+TOTAIS!AR15+TOTAIS!AZ15+TOTAIS!BH15+TOTAIS!BM15+TOTAIS!BR15+TOTAIS!BW15+TOTAIS!CB15+TOTAIS!CG15+TOTAIS!CL15</f>
        <v>460.96184012302479</v>
      </c>
      <c r="J48" s="182">
        <v>7</v>
      </c>
      <c r="K48" s="181">
        <v>6</v>
      </c>
      <c r="L48" s="198">
        <f>TOTAIS!CM15</f>
        <v>36.024900465227297</v>
      </c>
      <c r="M48" s="200">
        <f>TOTAIS!CN15</f>
        <v>598.74539830975573</v>
      </c>
      <c r="N48" s="205">
        <v>11</v>
      </c>
      <c r="O48" s="205">
        <v>20</v>
      </c>
      <c r="P48" s="219">
        <f t="shared" si="1"/>
        <v>9</v>
      </c>
    </row>
    <row r="49" spans="1:16" s="65" customFormat="1" x14ac:dyDescent="0.2">
      <c r="A49" s="99">
        <v>73</v>
      </c>
      <c r="B49" s="129" t="s">
        <v>41</v>
      </c>
      <c r="C49" s="193">
        <f>TOTAIS!M76+TOTAIS!U76+TOTAIS!Y76+TOTAIS!AC76+TOTAIS!AG76</f>
        <v>5.9948620284204805</v>
      </c>
      <c r="D49" s="193">
        <f>TOTAIS!N76+TOTAIS!V76+TOTAIS!Z76+TOTAIS!AD76+TOTAIS!AH76</f>
        <v>202.94891517822384</v>
      </c>
      <c r="E49" s="203">
        <v>14</v>
      </c>
      <c r="F49" s="203">
        <v>10</v>
      </c>
      <c r="G49" s="130" t="s">
        <v>160</v>
      </c>
      <c r="H49" s="194">
        <f>TOTAIS!AL76+TOTAIS!AQ76+TOTAIS!AY76+TOTAIS!BG76+TOTAIS!BL76+TOTAIS!BQ76+TOTAIS!BV76+TOTAIS!CA76+TOTAIS!CF76+TOTAIS!CK76</f>
        <v>14.028176150410669</v>
      </c>
      <c r="I49" s="194">
        <f>TOTAIS!AM76+TOTAIS!AR76+TOTAIS!AZ76+TOTAIS!BH76+TOTAIS!BM76+TOTAIS!BR76+TOTAIS!BW76+TOTAIS!CB76+TOTAIS!CG76+TOTAIS!CL76</f>
        <v>250.79302096927222</v>
      </c>
      <c r="J49" s="182">
        <v>17</v>
      </c>
      <c r="K49" s="182">
        <v>18</v>
      </c>
      <c r="L49" s="186">
        <f>TOTAIS!CM76</f>
        <v>36.333833286287884</v>
      </c>
      <c r="M49" s="187">
        <f>TOTAIS!CN76</f>
        <v>864.22789585525618</v>
      </c>
      <c r="N49" s="205">
        <v>10</v>
      </c>
      <c r="O49" s="205">
        <v>2</v>
      </c>
      <c r="P49" s="219">
        <f t="shared" si="1"/>
        <v>-8</v>
      </c>
    </row>
    <row r="50" spans="1:16" s="65" customFormat="1" x14ac:dyDescent="0.2">
      <c r="A50" s="99">
        <v>59</v>
      </c>
      <c r="B50" s="132" t="s">
        <v>36</v>
      </c>
      <c r="C50" s="193">
        <f>TOTAIS!M62+TOTAIS!U62+TOTAIS!Y62+TOTAIS!AC62+TOTAIS!AG62</f>
        <v>4.5702726240301557</v>
      </c>
      <c r="D50" s="193">
        <f>TOTAIS!N62+TOTAIS!V62+TOTAIS!Z62+TOTAIS!AD62+TOTAIS!AH62</f>
        <v>107.04669962013696</v>
      </c>
      <c r="E50" s="203">
        <v>34</v>
      </c>
      <c r="F50" s="202">
        <v>50</v>
      </c>
      <c r="G50" s="130" t="s">
        <v>146</v>
      </c>
      <c r="H50" s="194">
        <f>TOTAIS!AL62+TOTAIS!AQ62+TOTAIS!AY62+TOTAIS!BG62+TOTAIS!BL62+TOTAIS!BQ62+TOTAIS!BV62+TOTAIS!CA62+TOTAIS!CF62+TOTAIS!CK62</f>
        <v>32.681480744760336</v>
      </c>
      <c r="I50" s="194">
        <f>TOTAIS!AM62+TOTAIS!AR62+TOTAIS!AZ62+TOTAIS!BH62+TOTAIS!BM62+TOTAIS!BR62+TOTAIS!BW62+TOTAIS!CB62+TOTAIS!CG62+TOTAIS!CL62</f>
        <v>471.70821317210834</v>
      </c>
      <c r="J50" s="182">
        <v>5</v>
      </c>
      <c r="K50" s="181">
        <v>5</v>
      </c>
      <c r="L50" s="198">
        <f>TOTAIS!CM62</f>
        <v>37.251753368790496</v>
      </c>
      <c r="M50" s="200">
        <f>TOTAIS!CN62</f>
        <v>578.75491279224536</v>
      </c>
      <c r="N50" s="206">
        <v>9</v>
      </c>
      <c r="O50" s="206">
        <v>21</v>
      </c>
      <c r="P50" s="219">
        <f t="shared" si="1"/>
        <v>12</v>
      </c>
    </row>
    <row r="51" spans="1:16" s="65" customFormat="1" x14ac:dyDescent="0.2">
      <c r="A51" s="99">
        <v>91</v>
      </c>
      <c r="B51" s="132" t="s">
        <v>47</v>
      </c>
      <c r="C51" s="193">
        <f>TOTAIS!M94+TOTAIS!U94+TOTAIS!Y94+TOTAIS!AC94+TOTAIS!AG94</f>
        <v>7.7282373550874066</v>
      </c>
      <c r="D51" s="193">
        <f>TOTAIS!N94+TOTAIS!V94+TOTAIS!Z94+TOTAIS!AD94+TOTAIS!AH94</f>
        <v>238.21417278492788</v>
      </c>
      <c r="E51" s="203">
        <v>3</v>
      </c>
      <c r="F51" s="203">
        <v>2</v>
      </c>
      <c r="G51" s="130" t="s">
        <v>178</v>
      </c>
      <c r="H51" s="194">
        <f>TOTAIS!AL94+TOTAIS!AQ94+TOTAIS!AY94+TOTAIS!BG94+TOTAIS!BL94+TOTAIS!BQ94+TOTAIS!BV94+TOTAIS!CA94+TOTAIS!CF94+TOTAIS!CK94</f>
        <v>6.5795761216758253</v>
      </c>
      <c r="I51" s="194">
        <f>TOTAIS!AM94+TOTAIS!AR94+TOTAIS!AZ94+TOTAIS!BH94+TOTAIS!BM94+TOTAIS!BR94+TOTAIS!BW94+TOTAIS!CB94+TOTAIS!CG94+TOTAIS!CL94</f>
        <v>105.42228628385939</v>
      </c>
      <c r="J51" s="181">
        <v>57</v>
      </c>
      <c r="K51" s="182">
        <v>97</v>
      </c>
      <c r="L51" s="198">
        <f>TOTAIS!CM94</f>
        <v>38.473531375573394</v>
      </c>
      <c r="M51" s="200">
        <f>TOTAIS!CN94</f>
        <v>830.43569511444502</v>
      </c>
      <c r="N51" s="205">
        <v>8</v>
      </c>
      <c r="O51" s="205">
        <v>3</v>
      </c>
      <c r="P51" s="219">
        <f t="shared" si="1"/>
        <v>-5</v>
      </c>
    </row>
    <row r="52" spans="1:16" s="65" customFormat="1" x14ac:dyDescent="0.2">
      <c r="A52" s="99">
        <v>116</v>
      </c>
      <c r="B52" s="132" t="s">
        <v>56</v>
      </c>
      <c r="C52" s="193">
        <f>TOTAIS!M118+TOTAIS!U118+TOTAIS!Y118+TOTAIS!AC118+TOTAIS!AG118</f>
        <v>6.5370713876873321</v>
      </c>
      <c r="D52" s="193">
        <f>TOTAIS!N118+TOTAIS!V118+TOTAIS!Z118+TOTAIS!AD118+TOTAIS!AH118</f>
        <v>185.40876031334736</v>
      </c>
      <c r="E52" s="202">
        <v>8</v>
      </c>
      <c r="F52" s="202">
        <v>14</v>
      </c>
      <c r="G52" s="130" t="s">
        <v>201</v>
      </c>
      <c r="H52" s="194">
        <f>TOTAIS!AL118+TOTAIS!AQ118+TOTAIS!AY118+TOTAIS!BG118+TOTAIS!BL118+TOTAIS!BQ118+TOTAIS!BV118+TOTAIS!CA118+TOTAIS!CF118+TOTAIS!CK118</f>
        <v>2.6710915773458916</v>
      </c>
      <c r="I52" s="194">
        <f>TOTAIS!AM118+TOTAIS!AR118+TOTAIS!AZ118+TOTAIS!BH118+TOTAIS!BM118+TOTAIS!BR118+TOTAIS!BW118+TOTAIS!CB118+TOTAIS!CG118+TOTAIS!CL118</f>
        <v>51.642661916786921</v>
      </c>
      <c r="J52" s="181">
        <v>124</v>
      </c>
      <c r="K52" s="181">
        <v>127</v>
      </c>
      <c r="L52" s="198">
        <f>TOTAIS!CM118</f>
        <v>41.286967403631692</v>
      </c>
      <c r="M52" s="200">
        <f>TOTAIS!CN118</f>
        <v>765.38503506392613</v>
      </c>
      <c r="N52" s="205">
        <v>7</v>
      </c>
      <c r="O52" s="205">
        <v>8</v>
      </c>
      <c r="P52" s="219">
        <f t="shared" si="1"/>
        <v>1</v>
      </c>
    </row>
    <row r="53" spans="1:16" s="65" customFormat="1" x14ac:dyDescent="0.2">
      <c r="A53" s="99">
        <v>140</v>
      </c>
      <c r="B53" s="131" t="s">
        <v>67</v>
      </c>
      <c r="C53" s="193">
        <f>TOTAIS!M141+TOTAIS!U141+TOTAIS!Y141+TOTAIS!AC141+TOTAIS!AG141</f>
        <v>4.8401571655827258</v>
      </c>
      <c r="D53" s="193">
        <f>TOTAIS!N141+TOTAIS!V141+TOTAIS!Z141+TOTAIS!AD141+TOTAIS!AH141</f>
        <v>107.13586850689484</v>
      </c>
      <c r="E53" s="203">
        <v>28</v>
      </c>
      <c r="F53" s="203">
        <v>52</v>
      </c>
      <c r="G53" s="130" t="s">
        <v>89</v>
      </c>
      <c r="H53" s="194">
        <f>TOTAIS!AL141+TOTAIS!AQ141+TOTAIS!AY141+TOTAIS!BG141+TOTAIS!BL141+TOTAIS!BQ141+TOTAIS!BV141+TOTAIS!CA141+TOTAIS!CF141+TOTAIS!CK141</f>
        <v>37.836124855274612</v>
      </c>
      <c r="I53" s="194">
        <f>TOTAIS!AM141+TOTAIS!AR141+TOTAIS!AZ141+TOTAIS!BH141+TOTAIS!BM141+TOTAIS!BR141+TOTAIS!BW141+TOTAIS!CB141+TOTAIS!CG141+TOTAIS!CL141</f>
        <v>524.07124353930044</v>
      </c>
      <c r="J53" s="182">
        <v>3</v>
      </c>
      <c r="K53" s="182">
        <v>4</v>
      </c>
      <c r="L53" s="186">
        <f>TOTAIS!CM141</f>
        <v>42.676282020857343</v>
      </c>
      <c r="M53" s="187">
        <f>TOTAIS!CN141</f>
        <v>631.20711204619522</v>
      </c>
      <c r="N53" s="206">
        <v>6</v>
      </c>
      <c r="O53" s="206">
        <v>15</v>
      </c>
      <c r="P53" s="219">
        <f t="shared" si="1"/>
        <v>9</v>
      </c>
    </row>
    <row r="54" spans="1:16" s="65" customFormat="1" x14ac:dyDescent="0.2">
      <c r="A54" s="99">
        <v>131</v>
      </c>
      <c r="B54" s="131" t="s">
        <v>64</v>
      </c>
      <c r="C54" s="193">
        <f>TOTAIS!M133+TOTAIS!U133+TOTAIS!Y133+TOTAIS!AC133+TOTAIS!AG133</f>
        <v>3.9380858985417877</v>
      </c>
      <c r="D54" s="193">
        <f>TOTAIS!N133+TOTAIS!V133+TOTAIS!Z133+TOTAIS!AD133+TOTAIS!AH133</f>
        <v>92.712426323877267</v>
      </c>
      <c r="E54" s="203">
        <v>44</v>
      </c>
      <c r="F54" s="202">
        <v>54</v>
      </c>
      <c r="G54" s="130" t="s">
        <v>89</v>
      </c>
      <c r="H54" s="194">
        <f>TOTAIS!AL133+TOTAIS!AQ133+TOTAIS!AY133+TOTAIS!BG133+TOTAIS!BL133+TOTAIS!BQ133+TOTAIS!BV133+TOTAIS!CA133+TOTAIS!CF133+TOTAIS!CK133</f>
        <v>39.862470639811086</v>
      </c>
      <c r="I54" s="194">
        <f>TOTAIS!AM133+TOTAIS!AR133+TOTAIS!AZ133+TOTAIS!BH133+TOTAIS!BM133+TOTAIS!BR133+TOTAIS!BW133+TOTAIS!CB133+TOTAIS!CG133+TOTAIS!CL133</f>
        <v>563.93189396326795</v>
      </c>
      <c r="J54" s="182">
        <v>2</v>
      </c>
      <c r="K54" s="181">
        <v>2</v>
      </c>
      <c r="L54" s="198">
        <f>TOTAIS!CM133</f>
        <v>43.800556538352879</v>
      </c>
      <c r="M54" s="200">
        <f>TOTAIS!CN133</f>
        <v>656.64432028714509</v>
      </c>
      <c r="N54" s="205">
        <v>5</v>
      </c>
      <c r="O54" s="205">
        <v>12</v>
      </c>
      <c r="P54" s="219">
        <f t="shared" si="1"/>
        <v>7</v>
      </c>
    </row>
    <row r="55" spans="1:16" s="65" customFormat="1" x14ac:dyDescent="0.2">
      <c r="A55" s="99">
        <v>52</v>
      </c>
      <c r="B55" s="129" t="s">
        <v>33</v>
      </c>
      <c r="C55" s="193">
        <f>TOTAIS!M55+TOTAIS!U55+TOTAIS!Y55+TOTAIS!AC55+TOTAIS!AG55</f>
        <v>9.1313241552971505</v>
      </c>
      <c r="D55" s="193">
        <f>TOTAIS!N55+TOTAIS!V55+TOTAIS!Z55+TOTAIS!AD55+TOTAIS!AH55</f>
        <v>232.68067008022575</v>
      </c>
      <c r="E55" s="203">
        <v>2</v>
      </c>
      <c r="F55" s="203">
        <v>3</v>
      </c>
      <c r="G55" s="130" t="s">
        <v>139</v>
      </c>
      <c r="H55" s="194">
        <f>TOTAIS!AL55+TOTAIS!AQ55+TOTAIS!AY55+TOTAIS!BG55+TOTAIS!BL55+TOTAIS!BQ55+TOTAIS!BV55+TOTAIS!CA55+TOTAIS!CF55+TOTAIS!CK55</f>
        <v>4.9578995542698179</v>
      </c>
      <c r="I55" s="194">
        <f>TOTAIS!AM55+TOTAIS!AR55+TOTAIS!AZ55+TOTAIS!BH55+TOTAIS!BM55+TOTAIS!BR55+TOTAIS!BW55+TOTAIS!CB55+TOTAIS!CG55+TOTAIS!CL55</f>
        <v>76.986517062744014</v>
      </c>
      <c r="J55" s="182">
        <v>85</v>
      </c>
      <c r="K55" s="182">
        <v>103</v>
      </c>
      <c r="L55" s="186">
        <f>TOTAIS!CM55</f>
        <v>45.205500056596165</v>
      </c>
      <c r="M55" s="187">
        <f>TOTAIS!CN55</f>
        <v>764.17113582295929</v>
      </c>
      <c r="N55" s="205">
        <v>4</v>
      </c>
      <c r="O55" s="205">
        <v>7</v>
      </c>
      <c r="P55" s="219">
        <f t="shared" si="1"/>
        <v>3</v>
      </c>
    </row>
    <row r="56" spans="1:16" s="65" customFormat="1" x14ac:dyDescent="0.2">
      <c r="A56" s="99">
        <v>106</v>
      </c>
      <c r="B56" s="131" t="s">
        <v>52</v>
      </c>
      <c r="C56" s="193">
        <f>TOTAIS!M108+TOTAIS!U108+TOTAIS!Y108+TOTAIS!AC108+TOTAIS!AG108</f>
        <v>5.0520023763447472</v>
      </c>
      <c r="D56" s="193">
        <f>TOTAIS!N108+TOTAIS!V108+TOTAIS!Z108+TOTAIS!AD108+TOTAIS!AH108</f>
        <v>111.15725701311869</v>
      </c>
      <c r="E56" s="203">
        <v>24</v>
      </c>
      <c r="F56" s="202">
        <v>47</v>
      </c>
      <c r="G56" s="130" t="s">
        <v>89</v>
      </c>
      <c r="H56" s="194">
        <f>TOTAIS!AL108+TOTAIS!AQ108+TOTAIS!AY108+TOTAIS!BG108+TOTAIS!BL108+TOTAIS!BQ108+TOTAIS!BV108+TOTAIS!CA108+TOTAIS!CF108+TOTAIS!CK108</f>
        <v>40.427270928687804</v>
      </c>
      <c r="I56" s="194">
        <f>TOTAIS!AM108+TOTAIS!AR108+TOTAIS!AZ108+TOTAIS!BH108+TOTAIS!BM108+TOTAIS!BR108+TOTAIS!BW108+TOTAIS!CB108+TOTAIS!CG108+TOTAIS!CL108</f>
        <v>578.11319334997756</v>
      </c>
      <c r="J56" s="181">
        <v>1</v>
      </c>
      <c r="K56" s="181">
        <v>1</v>
      </c>
      <c r="L56" s="198">
        <f>TOTAIS!CM108</f>
        <v>45.47927330503255</v>
      </c>
      <c r="M56" s="200">
        <f>TOTAIS!CN108</f>
        <v>689.27045036309619</v>
      </c>
      <c r="N56" s="206">
        <v>3</v>
      </c>
      <c r="O56" s="206">
        <v>9</v>
      </c>
      <c r="P56" s="219">
        <f t="shared" si="1"/>
        <v>6</v>
      </c>
    </row>
    <row r="57" spans="1:16" s="65" customFormat="1" x14ac:dyDescent="0.2">
      <c r="A57" s="99">
        <v>1</v>
      </c>
      <c r="B57" s="131" t="s">
        <v>15</v>
      </c>
      <c r="C57" s="193">
        <f>TOTAIS!M4+TOTAIS!U4+TOTAIS!Y4+TOTAIS!AC4+TOTAIS!AG4</f>
        <v>5.3619294928468477</v>
      </c>
      <c r="D57" s="193">
        <f>TOTAIS!N4+TOTAIS!V4+TOTAIS!Z4+TOTAIS!AD4+TOTAIS!AH4</f>
        <v>147.97506717419475</v>
      </c>
      <c r="E57" s="202">
        <v>19</v>
      </c>
      <c r="F57" s="203">
        <v>28</v>
      </c>
      <c r="G57" s="130" t="s">
        <v>88</v>
      </c>
      <c r="H57" s="194">
        <f>TOTAIS!AL4+TOTAIS!AQ4+TOTAIS!AY4+TOTAIS!BG4+TOTAIS!BL4+TOTAIS!BQ4+TOTAIS!BV4+TOTAIS!CA4+TOTAIS!CF4+TOTAIS!CK4</f>
        <v>3.9196334969268301</v>
      </c>
      <c r="I57" s="194">
        <f>TOTAIS!AM4+TOTAIS!AR4+TOTAIS!AZ4+TOTAIS!BH4+TOTAIS!BM4+TOTAIS!BR4+TOTAIS!BW4+TOTAIS!CB4+TOTAIS!CG4+TOTAIS!CL4</f>
        <v>82.063098724833722</v>
      </c>
      <c r="J57" s="181">
        <v>110</v>
      </c>
      <c r="K57" s="182">
        <v>101</v>
      </c>
      <c r="L57" s="186">
        <f>TOTAIS!CM4</f>
        <v>45.484646898004478</v>
      </c>
      <c r="M57" s="187">
        <f>TOTAIS!CN4</f>
        <v>761.22962921828241</v>
      </c>
      <c r="N57" s="205">
        <v>2</v>
      </c>
      <c r="O57" s="205">
        <v>6</v>
      </c>
      <c r="P57" s="219">
        <f t="shared" si="1"/>
        <v>4</v>
      </c>
    </row>
    <row r="58" spans="1:16" s="65" customFormat="1" x14ac:dyDescent="0.2">
      <c r="A58" s="99">
        <v>19</v>
      </c>
      <c r="B58" s="132" t="s">
        <v>23</v>
      </c>
      <c r="C58" s="193">
        <f>TOTAIS!M22+TOTAIS!U22+TOTAIS!Y22+TOTAIS!AC22+TOTAIS!AG22</f>
        <v>9.1719445879585138</v>
      </c>
      <c r="D58" s="193">
        <f>TOTAIS!N22+TOTAIS!V22+TOTAIS!Z22+TOTAIS!AD22+TOTAIS!AH22</f>
        <v>298.70348007769161</v>
      </c>
      <c r="E58" s="203">
        <v>1</v>
      </c>
      <c r="F58" s="202">
        <v>1</v>
      </c>
      <c r="G58" s="130" t="s">
        <v>106</v>
      </c>
      <c r="H58" s="194">
        <f>TOTAIS!AL22+TOTAIS!AQ22+TOTAIS!AY22+TOTAIS!BG22+TOTAIS!BL22+TOTAIS!BQ22+TOTAIS!BV22+TOTAIS!CA22+TOTAIS!CF22+TOTAIS!CK22</f>
        <v>2.0290467626146116</v>
      </c>
      <c r="I58" s="194">
        <f>TOTAIS!AM22+TOTAIS!AR22+TOTAIS!AZ22+TOTAIS!BH22+TOTAIS!BM22+TOTAIS!BR22+TOTAIS!BW22+TOTAIS!CB22+TOTAIS!CG22+TOTAIS!CL22</f>
        <v>46.266644288462274</v>
      </c>
      <c r="J58" s="182">
        <v>135</v>
      </c>
      <c r="K58" s="181">
        <v>135</v>
      </c>
      <c r="L58" s="198">
        <f>TOTAIS!CM22</f>
        <v>46.050140323820266</v>
      </c>
      <c r="M58" s="200">
        <f>TOTAIS!CN22</f>
        <v>984.66819443457757</v>
      </c>
      <c r="N58" s="205">
        <v>1</v>
      </c>
      <c r="O58" s="205">
        <v>1</v>
      </c>
      <c r="P58" s="219">
        <f t="shared" si="1"/>
        <v>0</v>
      </c>
    </row>
    <row r="59" spans="1:16" s="65" customFormat="1" x14ac:dyDescent="0.2">
      <c r="A59" s="99">
        <v>2</v>
      </c>
      <c r="B59" s="222" t="s">
        <v>15</v>
      </c>
      <c r="C59" s="207"/>
      <c r="D59" s="207"/>
      <c r="E59" s="208"/>
      <c r="F59" s="208"/>
      <c r="G59" s="77" t="s">
        <v>89</v>
      </c>
      <c r="H59" s="194">
        <f>TOTAIS!AL5+TOTAIS!AQ5+TOTAIS!AY5+TOTAIS!BG5+TOTAIS!BL5+TOTAIS!BQ5+TOTAIS!BV5+TOTAIS!CA5+TOTAIS!CF5+TOTAIS!CK5</f>
        <v>36.203083908230802</v>
      </c>
      <c r="I59" s="194">
        <f>TOTAIS!AM5+TOTAIS!AR5+TOTAIS!AZ5+TOTAIS!BH5+TOTAIS!BM5+TOTAIS!BR5+TOTAIS!BW5+TOTAIS!CB5+TOTAIS!CG5+TOTAIS!CL5</f>
        <v>531.19146331925378</v>
      </c>
      <c r="J59" s="182">
        <v>4</v>
      </c>
      <c r="K59" s="182">
        <v>3</v>
      </c>
      <c r="L59" s="188"/>
      <c r="M59" s="189"/>
      <c r="N59" s="116"/>
      <c r="O59" s="116"/>
      <c r="P59" s="116"/>
    </row>
    <row r="60" spans="1:16" s="65" customFormat="1" x14ac:dyDescent="0.2">
      <c r="A60" s="99">
        <v>4</v>
      </c>
      <c r="B60" s="220" t="s">
        <v>16</v>
      </c>
      <c r="C60" s="207"/>
      <c r="D60" s="207"/>
      <c r="E60" s="208"/>
      <c r="F60" s="208"/>
      <c r="G60" s="77" t="s">
        <v>91</v>
      </c>
      <c r="H60" s="194">
        <f>TOTAIS!AL7+TOTAIS!AQ7+TOTAIS!AY7+TOTAIS!BG7+TOTAIS!BL7+TOTAIS!BQ7+TOTAIS!BV7+TOTAIS!CA7+TOTAIS!CF7+TOTAIS!CK7</f>
        <v>4.0573136496532163</v>
      </c>
      <c r="I60" s="194">
        <f>TOTAIS!AM7+TOTAIS!AR7+TOTAIS!AZ7+TOTAIS!BH7+TOTAIS!BM7+TOTAIS!BR7+TOTAIS!BW7+TOTAIS!CB7+TOTAIS!CG7+TOTAIS!CL7</f>
        <v>114.33835429777558</v>
      </c>
      <c r="J60" s="182">
        <v>109</v>
      </c>
      <c r="K60" s="181">
        <v>87</v>
      </c>
      <c r="L60" s="197"/>
      <c r="M60" s="199"/>
      <c r="N60" s="116"/>
      <c r="O60" s="116"/>
      <c r="P60" s="116"/>
    </row>
    <row r="61" spans="1:16" s="65" customFormat="1" x14ac:dyDescent="0.2">
      <c r="A61" s="99">
        <v>5</v>
      </c>
      <c r="B61" s="220" t="s">
        <v>16</v>
      </c>
      <c r="C61" s="207"/>
      <c r="D61" s="207"/>
      <c r="E61" s="208"/>
      <c r="F61" s="208"/>
      <c r="G61" s="77" t="s">
        <v>92</v>
      </c>
      <c r="H61" s="194">
        <f>TOTAIS!AL8+TOTAIS!AQ8+TOTAIS!AY8+TOTAIS!BG8+TOTAIS!BL8+TOTAIS!BQ8+TOTAIS!BV8+TOTAIS!CA8+TOTAIS!CF8+TOTAIS!CK8</f>
        <v>2.2777812765668171</v>
      </c>
      <c r="I61" s="194">
        <f>TOTAIS!AM8+TOTAIS!AR8+TOTAIS!AZ8+TOTAIS!BH8+TOTAIS!BM8+TOTAIS!BR8+TOTAIS!BW8+TOTAIS!CB8+TOTAIS!CG8+TOTAIS!CL8</f>
        <v>48.419571927732946</v>
      </c>
      <c r="J61" s="181">
        <v>128</v>
      </c>
      <c r="K61" s="182">
        <v>132</v>
      </c>
      <c r="L61" s="197"/>
      <c r="M61" s="199"/>
      <c r="N61" s="116"/>
      <c r="O61" s="116"/>
      <c r="P61" s="116"/>
    </row>
    <row r="62" spans="1:16" s="65" customFormat="1" x14ac:dyDescent="0.2">
      <c r="A62" s="99">
        <v>7</v>
      </c>
      <c r="B62" s="221" t="s">
        <v>17</v>
      </c>
      <c r="C62" s="207"/>
      <c r="D62" s="207"/>
      <c r="E62" s="209"/>
      <c r="F62" s="209"/>
      <c r="G62" s="77" t="s">
        <v>94</v>
      </c>
      <c r="H62" s="194">
        <f>TOTAIS!AL10+TOTAIS!AQ10+TOTAIS!AY10+TOTAIS!BG10+TOTAIS!BL10+TOTAIS!BQ10+TOTAIS!BV10+TOTAIS!CA10+TOTAIS!CF10+TOTAIS!CK10</f>
        <v>4.8755054959668271</v>
      </c>
      <c r="I62" s="194">
        <f>TOTAIS!AM10+TOTAIS!AR10+TOTAIS!AZ10+TOTAIS!BH10+TOTAIS!BM10+TOTAIS!BR10+TOTAIS!BW10+TOTAIS!CB10+TOTAIS!CG10+TOTAIS!CL10</f>
        <v>94.464094748446342</v>
      </c>
      <c r="J62" s="181">
        <v>88</v>
      </c>
      <c r="K62" s="181">
        <v>98</v>
      </c>
      <c r="L62" s="188"/>
      <c r="M62" s="189"/>
      <c r="N62" s="116"/>
      <c r="O62" s="116"/>
      <c r="P62" s="116"/>
    </row>
    <row r="63" spans="1:16" s="65" customFormat="1" x14ac:dyDescent="0.2">
      <c r="A63" s="99">
        <v>8</v>
      </c>
      <c r="B63" s="221" t="s">
        <v>17</v>
      </c>
      <c r="C63" s="207"/>
      <c r="D63" s="207"/>
      <c r="E63" s="208"/>
      <c r="F63" s="208"/>
      <c r="G63" s="77" t="s">
        <v>95</v>
      </c>
      <c r="H63" s="194">
        <f>TOTAIS!AL11+TOTAIS!AQ11+TOTAIS!AY11+TOTAIS!BG11+TOTAIS!BL11+TOTAIS!BQ11+TOTAIS!BV11+TOTAIS!CA11+TOTAIS!CF11+TOTAIS!CK11</f>
        <v>7.0328729895396336</v>
      </c>
      <c r="I63" s="194">
        <f>TOTAIS!AM11+TOTAIS!AR11+TOTAIS!AZ11+TOTAIS!BH11+TOTAIS!BM11+TOTAIS!BR11+TOTAIS!BW11+TOTAIS!CB11+TOTAIS!CG11+TOTAIS!CL11</f>
        <v>135.57960643096118</v>
      </c>
      <c r="J63" s="182">
        <v>53</v>
      </c>
      <c r="K63" s="182">
        <v>70</v>
      </c>
      <c r="L63" s="188"/>
      <c r="M63" s="189"/>
      <c r="N63" s="116"/>
      <c r="O63" s="116"/>
      <c r="P63" s="116"/>
    </row>
    <row r="64" spans="1:16" s="65" customFormat="1" x14ac:dyDescent="0.2">
      <c r="A64" s="99">
        <v>11</v>
      </c>
      <c r="B64" s="221" t="s">
        <v>19</v>
      </c>
      <c r="C64" s="207"/>
      <c r="D64" s="207"/>
      <c r="E64" s="208"/>
      <c r="F64" s="208"/>
      <c r="G64" s="77" t="s">
        <v>98</v>
      </c>
      <c r="H64" s="194">
        <f>TOTAIS!AL14+TOTAIS!AQ14+TOTAIS!AY14+TOTAIS!BG14+TOTAIS!BL14+TOTAIS!BQ14+TOTAIS!BV14+TOTAIS!CA14+TOTAIS!CF14+TOTAIS!CK14</f>
        <v>1.9265818304869966</v>
      </c>
      <c r="I64" s="194">
        <f>TOTAIS!AM14+TOTAIS!AR14+TOTAIS!AZ14+TOTAIS!BH14+TOTAIS!BM14+TOTAIS!BR14+TOTAIS!BW14+TOTAIS!CB14+TOTAIS!CG14+TOTAIS!CL14</f>
        <v>43.001643141823223</v>
      </c>
      <c r="J64" s="182">
        <v>138</v>
      </c>
      <c r="K64" s="181">
        <v>138</v>
      </c>
      <c r="L64" s="188"/>
      <c r="M64" s="189"/>
      <c r="N64" s="116"/>
      <c r="O64" s="116"/>
      <c r="P64" s="116"/>
    </row>
    <row r="65" spans="1:16" s="65" customFormat="1" x14ac:dyDescent="0.2">
      <c r="A65" s="99">
        <v>14</v>
      </c>
      <c r="B65" s="221" t="s">
        <v>21</v>
      </c>
      <c r="C65" s="207"/>
      <c r="D65" s="207"/>
      <c r="E65" s="208"/>
      <c r="F65" s="208"/>
      <c r="G65" s="77" t="s">
        <v>101</v>
      </c>
      <c r="H65" s="194">
        <f>TOTAIS!AL17+TOTAIS!AQ17+TOTAIS!AY17+TOTAIS!BG17+TOTAIS!BL17+TOTAIS!BQ17+TOTAIS!BV17+TOTAIS!CA17+TOTAIS!CF17+TOTAIS!CK17</f>
        <v>9.0022649412298765</v>
      </c>
      <c r="I65" s="194">
        <f>TOTAIS!AM17+TOTAIS!AR17+TOTAIS!AZ17+TOTAIS!BH17+TOTAIS!BM17+TOTAIS!BR17+TOTAIS!BW17+TOTAIS!CB17+TOTAIS!CG17+TOTAIS!CL17</f>
        <v>148.86852946567751</v>
      </c>
      <c r="J65" s="182">
        <v>34</v>
      </c>
      <c r="K65" s="182">
        <v>57</v>
      </c>
      <c r="L65" s="197"/>
      <c r="M65" s="199"/>
      <c r="N65" s="116"/>
      <c r="O65" s="116"/>
      <c r="P65" s="116"/>
    </row>
    <row r="66" spans="1:16" s="65" customFormat="1" x14ac:dyDescent="0.2">
      <c r="A66" s="99">
        <v>16</v>
      </c>
      <c r="B66" s="221" t="s">
        <v>22</v>
      </c>
      <c r="C66" s="207"/>
      <c r="D66" s="207"/>
      <c r="E66" s="208"/>
      <c r="F66" s="208"/>
      <c r="G66" s="77" t="s">
        <v>103</v>
      </c>
      <c r="H66" s="194">
        <f>TOTAIS!AL19+TOTAIS!AQ19+TOTAIS!AY19+TOTAIS!BG19+TOTAIS!BL19+TOTAIS!BQ19+TOTAIS!BV19+TOTAIS!CA19+TOTAIS!CF19+TOTAIS!CK19</f>
        <v>3.4090192543089772</v>
      </c>
      <c r="I66" s="194">
        <f>TOTAIS!AM19+TOTAIS!AR19+TOTAIS!AZ19+TOTAIS!BH19+TOTAIS!BM19+TOTAIS!BR19+TOTAIS!BW19+TOTAIS!CB19+TOTAIS!CG19+TOTAIS!CL19</f>
        <v>59.049427325982052</v>
      </c>
      <c r="J66" s="181">
        <v>114</v>
      </c>
      <c r="K66" s="181">
        <v>116</v>
      </c>
      <c r="L66" s="188"/>
      <c r="M66" s="189"/>
      <c r="N66" s="116"/>
      <c r="O66" s="116"/>
      <c r="P66" s="116"/>
    </row>
    <row r="67" spans="1:16" s="65" customFormat="1" x14ac:dyDescent="0.2">
      <c r="A67" s="99">
        <v>17</v>
      </c>
      <c r="B67" s="221" t="s">
        <v>22</v>
      </c>
      <c r="C67" s="207"/>
      <c r="D67" s="207"/>
      <c r="E67" s="209"/>
      <c r="F67" s="209"/>
      <c r="G67" s="77" t="s">
        <v>104</v>
      </c>
      <c r="H67" s="194">
        <f>TOTAIS!AL20+TOTAIS!AQ20+TOTAIS!AY20+TOTAIS!BG20+TOTAIS!BL20+TOTAIS!BQ20+TOTAIS!BV20+TOTAIS!CA20+TOTAIS!CF20+TOTAIS!CK20</f>
        <v>1.201974831543797</v>
      </c>
      <c r="I67" s="194">
        <f>TOTAIS!AM20+TOTAIS!AR20+TOTAIS!AZ20+TOTAIS!BH20+TOTAIS!BM20+TOTAIS!BR20+TOTAIS!BW20+TOTAIS!CB20+TOTAIS!CG20+TOTAIS!CL20</f>
        <v>33.576328541060292</v>
      </c>
      <c r="J67" s="181">
        <v>144</v>
      </c>
      <c r="K67" s="182">
        <v>144</v>
      </c>
      <c r="L67" s="188"/>
      <c r="M67" s="189"/>
      <c r="N67" s="116"/>
      <c r="O67" s="116"/>
      <c r="P67" s="116"/>
    </row>
    <row r="68" spans="1:16" s="65" customFormat="1" x14ac:dyDescent="0.2">
      <c r="A68" s="99">
        <v>18</v>
      </c>
      <c r="B68" s="221" t="s">
        <v>22</v>
      </c>
      <c r="C68" s="207"/>
      <c r="D68" s="207"/>
      <c r="E68" s="208"/>
      <c r="F68" s="208"/>
      <c r="G68" s="77" t="s">
        <v>105</v>
      </c>
      <c r="H68" s="194">
        <f>TOTAIS!AL21+TOTAIS!AQ21+TOTAIS!AY21+TOTAIS!BG21+TOTAIS!BL21+TOTAIS!BQ21+TOTAIS!BV21+TOTAIS!CA21+TOTAIS!CF21+TOTAIS!CK21</f>
        <v>1.3518160561113941</v>
      </c>
      <c r="I68" s="194">
        <f>TOTAIS!AM21+TOTAIS!AR21+TOTAIS!AZ21+TOTAIS!BH21+TOTAIS!BM21+TOTAIS!BR21+TOTAIS!BW21+TOTAIS!CB21+TOTAIS!CG21+TOTAIS!CL21</f>
        <v>35.363485276314236</v>
      </c>
      <c r="J68" s="182">
        <v>142</v>
      </c>
      <c r="K68" s="181">
        <v>141</v>
      </c>
      <c r="L68" s="197"/>
      <c r="M68" s="199"/>
      <c r="N68" s="116"/>
      <c r="O68" s="116"/>
      <c r="P68" s="116"/>
    </row>
    <row r="69" spans="1:16" s="65" customFormat="1" x14ac:dyDescent="0.2">
      <c r="A69" s="99">
        <v>20</v>
      </c>
      <c r="B69" s="220" t="s">
        <v>23</v>
      </c>
      <c r="C69" s="207"/>
      <c r="D69" s="207"/>
      <c r="E69" s="208"/>
      <c r="F69" s="208"/>
      <c r="G69" s="77" t="s">
        <v>107</v>
      </c>
      <c r="H69" s="194">
        <f>TOTAIS!AL23+TOTAIS!AQ23+TOTAIS!AY23+TOTAIS!BG23+TOTAIS!BL23+TOTAIS!BQ23+TOTAIS!BV23+TOTAIS!CA23+TOTAIS!CF23+TOTAIS!CK23</f>
        <v>22.582009103568435</v>
      </c>
      <c r="I69" s="194">
        <f>TOTAIS!AM23+TOTAIS!AR23+TOTAIS!AZ23+TOTAIS!BH23+TOTAIS!BM23+TOTAIS!BR23+TOTAIS!BW23+TOTAIS!CB23+TOTAIS!CG23+TOTAIS!CL23</f>
        <v>350.48371567560565</v>
      </c>
      <c r="J69" s="182">
        <v>11</v>
      </c>
      <c r="K69" s="182">
        <v>11</v>
      </c>
      <c r="L69" s="188"/>
      <c r="M69" s="189"/>
      <c r="N69" s="116"/>
      <c r="O69" s="116"/>
      <c r="P69" s="116"/>
    </row>
    <row r="70" spans="1:16" s="65" customFormat="1" x14ac:dyDescent="0.2">
      <c r="A70" s="99">
        <v>21</v>
      </c>
      <c r="B70" s="220" t="s">
        <v>23</v>
      </c>
      <c r="C70" s="207"/>
      <c r="D70" s="207"/>
      <c r="E70" s="208"/>
      <c r="F70" s="208"/>
      <c r="G70" s="77" t="s">
        <v>108</v>
      </c>
      <c r="H70" s="194">
        <f>TOTAIS!AL24+TOTAIS!AQ24+TOTAIS!AY24+TOTAIS!BG24+TOTAIS!BL24+TOTAIS!BQ24+TOTAIS!BV24+TOTAIS!CA24+TOTAIS!CF24+TOTAIS!CK24</f>
        <v>5.55173047075934</v>
      </c>
      <c r="I70" s="194">
        <f>TOTAIS!AM24+TOTAIS!AR24+TOTAIS!AZ24+TOTAIS!BH24+TOTAIS!BM24+TOTAIS!BR24+TOTAIS!BW24+TOTAIS!CB24+TOTAIS!CG24+TOTAIS!CL24</f>
        <v>142.10491646099118</v>
      </c>
      <c r="J70" s="182">
        <v>77</v>
      </c>
      <c r="K70" s="181">
        <v>59</v>
      </c>
      <c r="L70" s="188"/>
      <c r="M70" s="189"/>
      <c r="N70" s="116"/>
      <c r="O70" s="116"/>
      <c r="P70" s="116"/>
    </row>
    <row r="71" spans="1:16" s="65" customFormat="1" x14ac:dyDescent="0.2">
      <c r="A71" s="99">
        <v>22</v>
      </c>
      <c r="B71" s="220" t="s">
        <v>23</v>
      </c>
      <c r="C71" s="207"/>
      <c r="D71" s="207"/>
      <c r="E71" s="208"/>
      <c r="F71" s="208"/>
      <c r="G71" s="77" t="s">
        <v>109</v>
      </c>
      <c r="H71" s="194">
        <f>TOTAIS!AL25+TOTAIS!AQ25+TOTAIS!AY25+TOTAIS!BG25+TOTAIS!BL25+TOTAIS!BQ25+TOTAIS!BV25+TOTAIS!CA25+TOTAIS!CF25+TOTAIS!CK25</f>
        <v>2.9810060252988806</v>
      </c>
      <c r="I71" s="194">
        <f>TOTAIS!AM25+TOTAIS!AR25+TOTAIS!AZ25+TOTAIS!BH25+TOTAIS!BM25+TOTAIS!BR25+TOTAIS!BW25+TOTAIS!CB25+TOTAIS!CG25+TOTAIS!CL25</f>
        <v>57.416204327844355</v>
      </c>
      <c r="J71" s="181">
        <v>117</v>
      </c>
      <c r="K71" s="182">
        <v>119</v>
      </c>
      <c r="L71" s="197"/>
      <c r="M71" s="199"/>
      <c r="N71" s="116"/>
      <c r="O71" s="116"/>
      <c r="P71" s="116"/>
    </row>
    <row r="72" spans="1:16" s="65" customFormat="1" x14ac:dyDescent="0.2">
      <c r="A72" s="99">
        <v>23</v>
      </c>
      <c r="B72" s="220" t="s">
        <v>23</v>
      </c>
      <c r="C72" s="207"/>
      <c r="D72" s="207"/>
      <c r="E72" s="209"/>
      <c r="F72" s="209"/>
      <c r="G72" s="77" t="s">
        <v>110</v>
      </c>
      <c r="H72" s="194">
        <f>TOTAIS!AL26+TOTAIS!AQ26+TOTAIS!AY26+TOTAIS!BG26+TOTAIS!BL26+TOTAIS!BQ26+TOTAIS!BV26+TOTAIS!CA26+TOTAIS!CF26+TOTAIS!CK26</f>
        <v>1.2380186573063252</v>
      </c>
      <c r="I72" s="194">
        <f>TOTAIS!AM26+TOTAIS!AR26+TOTAIS!AZ26+TOTAIS!BH26+TOTAIS!BM26+TOTAIS!BR26+TOTAIS!BW26+TOTAIS!CB26+TOTAIS!CG26+TOTAIS!CL26</f>
        <v>32.602242719771311</v>
      </c>
      <c r="J72" s="181">
        <v>143</v>
      </c>
      <c r="K72" s="181">
        <v>143</v>
      </c>
      <c r="L72" s="188"/>
      <c r="M72" s="189"/>
      <c r="N72" s="116"/>
      <c r="O72" s="116"/>
      <c r="P72" s="116"/>
    </row>
    <row r="73" spans="1:16" s="65" customFormat="1" x14ac:dyDescent="0.2">
      <c r="A73" s="99">
        <v>24</v>
      </c>
      <c r="B73" s="220" t="s">
        <v>23</v>
      </c>
      <c r="C73" s="207"/>
      <c r="D73" s="207"/>
      <c r="E73" s="208"/>
      <c r="F73" s="208"/>
      <c r="G73" s="77" t="s">
        <v>111</v>
      </c>
      <c r="H73" s="194">
        <f>TOTAIS!AL27+TOTAIS!AQ27+TOTAIS!AY27+TOTAIS!BG27+TOTAIS!BL27+TOTAIS!BQ27+TOTAIS!BV27+TOTAIS!CA27+TOTAIS!CF27+TOTAIS!CK27</f>
        <v>2.496384716314163</v>
      </c>
      <c r="I73" s="194">
        <f>TOTAIS!AM27+TOTAIS!AR27+TOTAIS!AZ27+TOTAIS!BH27+TOTAIS!BM27+TOTAIS!BR27+TOTAIS!BW27+TOTAIS!CB27+TOTAIS!CG27+TOTAIS!CL27</f>
        <v>57.090990884211038</v>
      </c>
      <c r="J73" s="182">
        <v>126</v>
      </c>
      <c r="K73" s="182">
        <v>120</v>
      </c>
      <c r="L73" s="188"/>
      <c r="M73" s="189"/>
      <c r="N73" s="116"/>
      <c r="O73" s="116"/>
      <c r="P73" s="116"/>
    </row>
    <row r="74" spans="1:16" s="65" customFormat="1" x14ac:dyDescent="0.2">
      <c r="A74" s="99">
        <v>26</v>
      </c>
      <c r="B74" s="222" t="s">
        <v>24</v>
      </c>
      <c r="C74" s="207"/>
      <c r="D74" s="207"/>
      <c r="E74" s="208"/>
      <c r="F74" s="208"/>
      <c r="G74" s="77" t="s">
        <v>113</v>
      </c>
      <c r="H74" s="194">
        <f>TOTAIS!AL29+TOTAIS!AQ29+TOTAIS!AY29+TOTAIS!BG29+TOTAIS!BL29+TOTAIS!BQ29+TOTAIS!BV29+TOTAIS!CA29+TOTAIS!CF29+TOTAIS!CK29</f>
        <v>24.021707475290189</v>
      </c>
      <c r="I74" s="194">
        <f>TOTAIS!AM29+TOTAIS!AR29+TOTAIS!AZ29+TOTAIS!BH29+TOTAIS!BM29+TOTAIS!BR29+TOTAIS!BW29+TOTAIS!CB29+TOTAIS!CG29+TOTAIS!CL29</f>
        <v>390.19509283983172</v>
      </c>
      <c r="J74" s="182">
        <v>10</v>
      </c>
      <c r="K74" s="181">
        <v>9</v>
      </c>
      <c r="L74" s="197"/>
      <c r="M74" s="199"/>
      <c r="N74" s="116"/>
      <c r="O74" s="116"/>
      <c r="P74" s="116"/>
    </row>
    <row r="75" spans="1:16" s="65" customFormat="1" x14ac:dyDescent="0.2">
      <c r="A75" s="99">
        <v>28</v>
      </c>
      <c r="B75" s="221" t="s">
        <v>25</v>
      </c>
      <c r="C75" s="207"/>
      <c r="D75" s="207"/>
      <c r="E75" s="208"/>
      <c r="F75" s="208"/>
      <c r="G75" s="77" t="s">
        <v>115</v>
      </c>
      <c r="H75" s="194">
        <f>TOTAIS!AL31+TOTAIS!AQ31+TOTAIS!AY31+TOTAIS!BG31+TOTAIS!BL31+TOTAIS!BQ31+TOTAIS!BV31+TOTAIS!CA31+TOTAIS!CF31+TOTAIS!CK31</f>
        <v>12.426762948554403</v>
      </c>
      <c r="I75" s="194">
        <f>TOTAIS!AM31+TOTAIS!AR31+TOTAIS!AZ31+TOTAIS!BH31+TOTAIS!BM31+TOTAIS!BR31+TOTAIS!BW31+TOTAIS!CB31+TOTAIS!CG31+TOTAIS!CL31</f>
        <v>257.91880534681525</v>
      </c>
      <c r="J75" s="182">
        <v>19</v>
      </c>
      <c r="K75" s="182">
        <v>16</v>
      </c>
      <c r="L75" s="188"/>
      <c r="M75" s="189"/>
      <c r="N75" s="116"/>
      <c r="O75" s="116"/>
      <c r="P75" s="116"/>
    </row>
    <row r="76" spans="1:16" s="65" customFormat="1" x14ac:dyDescent="0.2">
      <c r="A76" s="99">
        <v>30</v>
      </c>
      <c r="B76" s="221" t="s">
        <v>26</v>
      </c>
      <c r="C76" s="207"/>
      <c r="D76" s="207"/>
      <c r="E76" s="208"/>
      <c r="F76" s="208"/>
      <c r="G76" s="77" t="s">
        <v>117</v>
      </c>
      <c r="H76" s="194">
        <f>TOTAIS!AL33+TOTAIS!AQ33+TOTAIS!AY33+TOTAIS!BG33+TOTAIS!BL33+TOTAIS!BQ33+TOTAIS!BV33+TOTAIS!CA33+TOTAIS!CF33+TOTAIS!CK33</f>
        <v>3.6365519071864498</v>
      </c>
      <c r="I76" s="194">
        <f>TOTAIS!AM33+TOTAIS!AR33+TOTAIS!AZ33+TOTAIS!BH33+TOTAIS!BM33+TOTAIS!BR33+TOTAIS!BW33+TOTAIS!CB33+TOTAIS!CG33+TOTAIS!CL33</f>
        <v>66.332094039651977</v>
      </c>
      <c r="J76" s="181">
        <v>112</v>
      </c>
      <c r="K76" s="181">
        <v>113</v>
      </c>
      <c r="L76" s="188"/>
      <c r="M76" s="189"/>
      <c r="N76" s="116"/>
      <c r="O76" s="116"/>
      <c r="P76" s="116"/>
    </row>
    <row r="77" spans="1:16" s="65" customFormat="1" x14ac:dyDescent="0.2">
      <c r="A77" s="99">
        <v>32</v>
      </c>
      <c r="B77" s="221" t="s">
        <v>27</v>
      </c>
      <c r="C77" s="207"/>
      <c r="D77" s="207"/>
      <c r="E77" s="209"/>
      <c r="F77" s="209"/>
      <c r="G77" s="77" t="s">
        <v>119</v>
      </c>
      <c r="H77" s="194">
        <f>TOTAIS!AL35+TOTAIS!AQ35+TOTAIS!AY35+TOTAIS!BG35+TOTAIS!BL35+TOTAIS!BQ35+TOTAIS!BV35+TOTAIS!CA35+TOTAIS!CF35+TOTAIS!CK35</f>
        <v>2.7000089828782259</v>
      </c>
      <c r="I77" s="194">
        <f>TOTAIS!AM35+TOTAIS!AR35+TOTAIS!AZ35+TOTAIS!BH35+TOTAIS!BM35+TOTAIS!BR35+TOTAIS!BW35+TOTAIS!CB35+TOTAIS!CG35+TOTAIS!CL35</f>
        <v>50.809407553701284</v>
      </c>
      <c r="J77" s="181">
        <v>123</v>
      </c>
      <c r="K77" s="182">
        <v>122</v>
      </c>
      <c r="L77" s="188"/>
      <c r="M77" s="189"/>
      <c r="N77" s="116"/>
      <c r="O77" s="116"/>
      <c r="P77" s="116"/>
    </row>
    <row r="78" spans="1:16" s="65" customFormat="1" x14ac:dyDescent="0.2">
      <c r="A78" s="99">
        <v>33</v>
      </c>
      <c r="B78" s="221" t="s">
        <v>27</v>
      </c>
      <c r="C78" s="207"/>
      <c r="D78" s="207"/>
      <c r="E78" s="208"/>
      <c r="F78" s="208"/>
      <c r="G78" s="77" t="s">
        <v>120</v>
      </c>
      <c r="H78" s="194">
        <f>TOTAIS!AL36+TOTAIS!AQ36+TOTAIS!AY36+TOTAIS!BG36+TOTAIS!BL36+TOTAIS!BQ36+TOTAIS!BV36+TOTAIS!CA36+TOTAIS!CF36+TOTAIS!CK36</f>
        <v>5.2879233740658949</v>
      </c>
      <c r="I78" s="194">
        <f>TOTAIS!AM36+TOTAIS!AR36+TOTAIS!AZ36+TOTAIS!BH36+TOTAIS!BM36+TOTAIS!BR36+TOTAIS!BW36+TOTAIS!CB36+TOTAIS!CG36+TOTAIS!CL36</f>
        <v>138.32187161518129</v>
      </c>
      <c r="J78" s="182">
        <v>83</v>
      </c>
      <c r="K78" s="181">
        <v>64</v>
      </c>
      <c r="L78" s="197"/>
      <c r="M78" s="199"/>
      <c r="N78" s="116"/>
      <c r="O78" s="116"/>
      <c r="P78" s="116"/>
    </row>
    <row r="79" spans="1:16" s="65" customFormat="1" x14ac:dyDescent="0.2">
      <c r="A79" s="99">
        <v>35</v>
      </c>
      <c r="B79" s="221" t="s">
        <v>28</v>
      </c>
      <c r="C79" s="207"/>
      <c r="D79" s="207"/>
      <c r="E79" s="208"/>
      <c r="F79" s="208"/>
      <c r="G79" s="77" t="s">
        <v>122</v>
      </c>
      <c r="H79" s="194">
        <f>TOTAIS!AL38+TOTAIS!AQ38+TOTAIS!AY38+TOTAIS!BG38+TOTAIS!BL38+TOTAIS!BQ38+TOTAIS!BV38+TOTAIS!CA38+TOTAIS!CF38+TOTAIS!CK38</f>
        <v>4.7561342288039876</v>
      </c>
      <c r="I79" s="194">
        <f>TOTAIS!AM38+TOTAIS!AR38+TOTAIS!AZ38+TOTAIS!BH38+TOTAIS!BM38+TOTAIS!BR38+TOTAIS!BW38+TOTAIS!CB38+TOTAIS!CG38+TOTAIS!CL38</f>
        <v>81.065023446918389</v>
      </c>
      <c r="J79" s="182">
        <v>93</v>
      </c>
      <c r="K79" s="182">
        <v>106</v>
      </c>
      <c r="L79" s="188"/>
      <c r="M79" s="189"/>
      <c r="N79" s="116"/>
      <c r="O79" s="116"/>
      <c r="P79" s="116"/>
    </row>
    <row r="80" spans="1:16" s="65" customFormat="1" x14ac:dyDescent="0.2">
      <c r="A80" s="99">
        <v>36</v>
      </c>
      <c r="B80" s="221" t="s">
        <v>28</v>
      </c>
      <c r="C80" s="207"/>
      <c r="D80" s="207"/>
      <c r="E80" s="208"/>
      <c r="F80" s="208"/>
      <c r="G80" s="77" t="s">
        <v>123</v>
      </c>
      <c r="H80" s="194">
        <f>TOTAIS!AL39+TOTAIS!AQ39+TOTAIS!AY39+TOTAIS!BG39+TOTAIS!BL39+TOTAIS!BQ39+TOTAIS!BV39+TOTAIS!CA39+TOTAIS!CF39+TOTAIS!CK39</f>
        <v>3.232110278171604</v>
      </c>
      <c r="I80" s="194">
        <f>TOTAIS!AM39+TOTAIS!AR39+TOTAIS!AZ39+TOTAIS!BH39+TOTAIS!BM39+TOTAIS!BR39+TOTAIS!BW39+TOTAIS!CB39+TOTAIS!CG39+TOTAIS!CL39</f>
        <v>96.213583210384954</v>
      </c>
      <c r="J80" s="182">
        <v>116</v>
      </c>
      <c r="K80" s="181">
        <v>95</v>
      </c>
      <c r="L80" s="188"/>
      <c r="M80" s="189"/>
      <c r="N80" s="116"/>
      <c r="O80" s="116"/>
      <c r="P80" s="116"/>
    </row>
    <row r="81" spans="1:16" s="65" customFormat="1" x14ac:dyDescent="0.2">
      <c r="A81" s="99">
        <v>38</v>
      </c>
      <c r="B81" s="221" t="s">
        <v>29</v>
      </c>
      <c r="C81" s="207"/>
      <c r="D81" s="207"/>
      <c r="E81" s="208"/>
      <c r="F81" s="208"/>
      <c r="G81" s="77" t="s">
        <v>125</v>
      </c>
      <c r="H81" s="194">
        <f>TOTAIS!AL41+TOTAIS!AQ41+TOTAIS!AY41+TOTAIS!BG41+TOTAIS!BL41+TOTAIS!BQ41+TOTAIS!BV41+TOTAIS!CA41+TOTAIS!CF41+TOTAIS!CK41</f>
        <v>1.7657982713404032</v>
      </c>
      <c r="I81" s="194">
        <f>TOTAIS!AM41+TOTAIS!AR41+TOTAIS!AZ41+TOTAIS!BH41+TOTAIS!BM41+TOTAIS!BR41+TOTAIS!BW41+TOTAIS!CB41+TOTAIS!CG41+TOTAIS!CL41</f>
        <v>42.923883124384034</v>
      </c>
      <c r="J81" s="181">
        <v>140</v>
      </c>
      <c r="K81" s="182">
        <v>139</v>
      </c>
      <c r="L81" s="188"/>
      <c r="M81" s="189"/>
      <c r="N81" s="116"/>
      <c r="O81" s="116"/>
      <c r="P81" s="116"/>
    </row>
    <row r="82" spans="1:16" s="65" customFormat="1" x14ac:dyDescent="0.2">
      <c r="A82" s="99">
        <v>39</v>
      </c>
      <c r="B82" s="221" t="s">
        <v>29</v>
      </c>
      <c r="C82" s="207"/>
      <c r="D82" s="207"/>
      <c r="E82" s="209"/>
      <c r="F82" s="209"/>
      <c r="G82" s="77" t="s">
        <v>126</v>
      </c>
      <c r="H82" s="194">
        <f>TOTAIS!AL42+TOTAIS!AQ42+TOTAIS!AY42+TOTAIS!BG42+TOTAIS!BL42+TOTAIS!BQ42+TOTAIS!BV42+TOTAIS!CA42+TOTAIS!CF42+TOTAIS!CK42</f>
        <v>4.607913570001033</v>
      </c>
      <c r="I82" s="194">
        <f>TOTAIS!AM42+TOTAIS!AR42+TOTAIS!AZ42+TOTAIS!BH42+TOTAIS!BM42+TOTAIS!BR42+TOTAIS!BW42+TOTAIS!CB42+TOTAIS!CG42+TOTAIS!CL42</f>
        <v>125.80231741681848</v>
      </c>
      <c r="J82" s="181">
        <v>100</v>
      </c>
      <c r="K82" s="181">
        <v>80</v>
      </c>
      <c r="L82" s="197"/>
      <c r="M82" s="199"/>
      <c r="N82" s="116"/>
      <c r="O82" s="116"/>
      <c r="P82" s="116"/>
    </row>
    <row r="83" spans="1:16" s="65" customFormat="1" x14ac:dyDescent="0.2">
      <c r="A83" s="99">
        <v>40</v>
      </c>
      <c r="B83" s="221" t="s">
        <v>29</v>
      </c>
      <c r="C83" s="207"/>
      <c r="D83" s="207"/>
      <c r="E83" s="208"/>
      <c r="F83" s="208"/>
      <c r="G83" s="77" t="s">
        <v>127</v>
      </c>
      <c r="H83" s="194">
        <f>TOTAIS!AL43+TOTAIS!AQ43+TOTAIS!AY43+TOTAIS!BG43+TOTAIS!BL43+TOTAIS!BQ43+TOTAIS!BV43+TOTAIS!CA43+TOTAIS!CF43+TOTAIS!CK43</f>
        <v>7.2888917318335968</v>
      </c>
      <c r="I83" s="194">
        <f>TOTAIS!AM43+TOTAIS!AR43+TOTAIS!AZ43+TOTAIS!BH43+TOTAIS!BM43+TOTAIS!BR43+TOTAIS!BW43+TOTAIS!CB43+TOTAIS!CG43+TOTAIS!CL43</f>
        <v>155.93893886975377</v>
      </c>
      <c r="J83" s="182">
        <v>49</v>
      </c>
      <c r="K83" s="182">
        <v>44</v>
      </c>
      <c r="L83" s="188"/>
      <c r="M83" s="189"/>
      <c r="N83" s="116"/>
      <c r="O83" s="116"/>
      <c r="P83" s="116"/>
    </row>
    <row r="84" spans="1:16" s="65" customFormat="1" x14ac:dyDescent="0.2">
      <c r="A84" s="99">
        <v>42</v>
      </c>
      <c r="B84" s="221" t="s">
        <v>30</v>
      </c>
      <c r="C84" s="207"/>
      <c r="D84" s="207"/>
      <c r="E84" s="208"/>
      <c r="F84" s="208"/>
      <c r="G84" s="77" t="s">
        <v>129</v>
      </c>
      <c r="H84" s="194">
        <f>TOTAIS!AL45+TOTAIS!AQ45+TOTAIS!AY45+TOTAIS!BG45+TOTAIS!BL45+TOTAIS!BQ45+TOTAIS!BV45+TOTAIS!CA45+TOTAIS!CF45+TOTAIS!CK45</f>
        <v>6.1021952853864727</v>
      </c>
      <c r="I84" s="194">
        <f>TOTAIS!AM45+TOTAIS!AR45+TOTAIS!AZ45+TOTAIS!BH45+TOTAIS!BM45+TOTAIS!BR45+TOTAIS!BW45+TOTAIS!CB45+TOTAIS!CG45+TOTAIS!CL45</f>
        <v>150.63772148529597</v>
      </c>
      <c r="J84" s="182">
        <v>65</v>
      </c>
      <c r="K84" s="181">
        <v>47</v>
      </c>
      <c r="L84" s="197"/>
      <c r="M84" s="199"/>
      <c r="N84" s="116"/>
      <c r="O84" s="116"/>
      <c r="P84" s="116"/>
    </row>
    <row r="85" spans="1:16" s="65" customFormat="1" x14ac:dyDescent="0.2">
      <c r="A85" s="99">
        <v>43</v>
      </c>
      <c r="B85" s="221" t="s">
        <v>30</v>
      </c>
      <c r="C85" s="207"/>
      <c r="D85" s="207"/>
      <c r="E85" s="208"/>
      <c r="F85" s="208"/>
      <c r="G85" s="77" t="s">
        <v>130</v>
      </c>
      <c r="H85" s="194">
        <f>TOTAIS!AL46+TOTAIS!AQ46+TOTAIS!AY46+TOTAIS!BG46+TOTAIS!BL46+TOTAIS!BQ46+TOTAIS!BV46+TOTAIS!CA46+TOTAIS!CF46+TOTAIS!CK46</f>
        <v>7.3300733288569209</v>
      </c>
      <c r="I85" s="194">
        <f>TOTAIS!AM46+TOTAIS!AR46+TOTAIS!AZ46+TOTAIS!BH46+TOTAIS!BM46+TOTAIS!BR46+TOTAIS!BW46+TOTAIS!CB46+TOTAIS!CG46+TOTAIS!CL46</f>
        <v>116.73190990544377</v>
      </c>
      <c r="J85" s="182">
        <v>48</v>
      </c>
      <c r="K85" s="182">
        <v>91</v>
      </c>
      <c r="L85" s="188"/>
      <c r="M85" s="189"/>
      <c r="N85" s="116"/>
      <c r="O85" s="116"/>
      <c r="P85" s="116"/>
    </row>
    <row r="86" spans="1:16" s="65" customFormat="1" x14ac:dyDescent="0.2">
      <c r="A86" s="99">
        <v>45</v>
      </c>
      <c r="B86" s="221" t="s">
        <v>31</v>
      </c>
      <c r="C86" s="207"/>
      <c r="D86" s="207"/>
      <c r="E86" s="208"/>
      <c r="F86" s="208"/>
      <c r="G86" s="77" t="s">
        <v>132</v>
      </c>
      <c r="H86" s="194">
        <f>TOTAIS!AL48+TOTAIS!AQ48+TOTAIS!AY48+TOTAIS!BG48+TOTAIS!BL48+TOTAIS!BQ48+TOTAIS!BV48+TOTAIS!CA48+TOTAIS!CF48+TOTAIS!CK48</f>
        <v>2.1915307083209292</v>
      </c>
      <c r="I86" s="194">
        <f>TOTAIS!AM48+TOTAIS!AR48+TOTAIS!AZ48+TOTAIS!BH48+TOTAIS!BM48+TOTAIS!BR48+TOTAIS!BW48+TOTAIS!CB48+TOTAIS!CG48+TOTAIS!CL48</f>
        <v>48.445345535314324</v>
      </c>
      <c r="J86" s="181">
        <v>129</v>
      </c>
      <c r="K86" s="181">
        <v>128</v>
      </c>
      <c r="L86" s="188"/>
      <c r="M86" s="189"/>
      <c r="N86" s="116"/>
      <c r="O86" s="116"/>
      <c r="P86" s="116"/>
    </row>
    <row r="87" spans="1:16" s="65" customFormat="1" x14ac:dyDescent="0.2">
      <c r="A87" s="99">
        <v>46</v>
      </c>
      <c r="B87" s="221" t="s">
        <v>31</v>
      </c>
      <c r="C87" s="207"/>
      <c r="D87" s="207"/>
      <c r="E87" s="209"/>
      <c r="F87" s="209"/>
      <c r="G87" s="77" t="s">
        <v>133</v>
      </c>
      <c r="H87" s="194">
        <f>TOTAIS!AL49+TOTAIS!AQ49+TOTAIS!AY49+TOTAIS!BG49+TOTAIS!BL49+TOTAIS!BQ49+TOTAIS!BV49+TOTAIS!CA49+TOTAIS!CF49+TOTAIS!CK49</f>
        <v>4.6453042295448341</v>
      </c>
      <c r="I87" s="194">
        <f>TOTAIS!AM49+TOTAIS!AR49+TOTAIS!AZ49+TOTAIS!BH49+TOTAIS!BM49+TOTAIS!BR49+TOTAIS!BW49+TOTAIS!CB49+TOTAIS!CG49+TOTAIS!CL49</f>
        <v>125.29516567629966</v>
      </c>
      <c r="J87" s="181">
        <v>97</v>
      </c>
      <c r="K87" s="182">
        <v>79</v>
      </c>
      <c r="L87" s="197"/>
      <c r="M87" s="199"/>
      <c r="N87" s="116"/>
      <c r="O87" s="116"/>
      <c r="P87" s="116"/>
    </row>
    <row r="88" spans="1:16" s="65" customFormat="1" x14ac:dyDescent="0.2">
      <c r="A88" s="99">
        <v>47</v>
      </c>
      <c r="B88" s="221" t="s">
        <v>31</v>
      </c>
      <c r="C88" s="207"/>
      <c r="D88" s="207"/>
      <c r="E88" s="208"/>
      <c r="F88" s="208"/>
      <c r="G88" s="77" t="s">
        <v>134</v>
      </c>
      <c r="H88" s="194">
        <f>TOTAIS!AL50+TOTAIS!AQ50+TOTAIS!AY50+TOTAIS!BG50+TOTAIS!BL50+TOTAIS!BQ50+TOTAIS!BV50+TOTAIS!CA50+TOTAIS!CF50+TOTAIS!CK50</f>
        <v>4.6767497110076617</v>
      </c>
      <c r="I88" s="194">
        <f>TOTAIS!AM50+TOTAIS!AR50+TOTAIS!AZ50+TOTAIS!BH50+TOTAIS!BM50+TOTAIS!BR50+TOTAIS!BW50+TOTAIS!CB50+TOTAIS!CG50+TOTAIS!CL50</f>
        <v>127.04877645621663</v>
      </c>
      <c r="J88" s="182">
        <v>96</v>
      </c>
      <c r="K88" s="181">
        <v>73</v>
      </c>
      <c r="L88" s="188"/>
      <c r="M88" s="189"/>
      <c r="N88" s="116"/>
      <c r="O88" s="116"/>
      <c r="P88" s="116"/>
    </row>
    <row r="89" spans="1:16" s="65" customFormat="1" x14ac:dyDescent="0.2">
      <c r="A89" s="99">
        <v>49</v>
      </c>
      <c r="B89" s="221" t="s">
        <v>32</v>
      </c>
      <c r="C89" s="207"/>
      <c r="D89" s="207"/>
      <c r="E89" s="208"/>
      <c r="F89" s="208"/>
      <c r="G89" s="77" t="s">
        <v>136</v>
      </c>
      <c r="H89" s="194">
        <f>TOTAIS!AL52+TOTAIS!AQ52+TOTAIS!AY52+TOTAIS!BG52+TOTAIS!BL52+TOTAIS!BQ52+TOTAIS!BV52+TOTAIS!CA52+TOTAIS!CF52+TOTAIS!CK52</f>
        <v>1.8308380463737568</v>
      </c>
      <c r="I89" s="194">
        <f>TOTAIS!AM52+TOTAIS!AR52+TOTAIS!AZ52+TOTAIS!BH52+TOTAIS!BM52+TOTAIS!BR52+TOTAIS!BW52+TOTAIS!CB52+TOTAIS!CG52+TOTAIS!CL52</f>
        <v>40.63312165111833</v>
      </c>
      <c r="J89" s="182">
        <v>139</v>
      </c>
      <c r="K89" s="182">
        <v>140</v>
      </c>
      <c r="L89" s="197"/>
      <c r="M89" s="199"/>
      <c r="N89" s="116"/>
      <c r="O89" s="116"/>
      <c r="P89" s="116"/>
    </row>
    <row r="90" spans="1:16" s="65" customFormat="1" x14ac:dyDescent="0.2">
      <c r="A90" s="99">
        <v>50</v>
      </c>
      <c r="B90" s="221" t="s">
        <v>32</v>
      </c>
      <c r="C90" s="207"/>
      <c r="D90" s="207"/>
      <c r="E90" s="208"/>
      <c r="F90" s="208"/>
      <c r="G90" s="77" t="s">
        <v>137</v>
      </c>
      <c r="H90" s="194">
        <f>TOTAIS!AL53+TOTAIS!AQ53+TOTAIS!AY53+TOTAIS!BG53+TOTAIS!BL53+TOTAIS!BQ53+TOTAIS!BV53+TOTAIS!CA53+TOTAIS!CF53+TOTAIS!CK53</f>
        <v>6.8178086305838068</v>
      </c>
      <c r="I90" s="194">
        <f>TOTAIS!AM53+TOTAIS!AR53+TOTAIS!AZ53+TOTAIS!BH53+TOTAIS!BM53+TOTAIS!BR53+TOTAIS!BW53+TOTAIS!CB53+TOTAIS!CG53+TOTAIS!CL53</f>
        <v>97.238828476552953</v>
      </c>
      <c r="J90" s="182">
        <v>55</v>
      </c>
      <c r="K90" s="181">
        <v>93</v>
      </c>
      <c r="L90" s="188"/>
      <c r="M90" s="189"/>
      <c r="N90" s="116"/>
      <c r="O90" s="116"/>
      <c r="P90" s="116"/>
    </row>
    <row r="91" spans="1:16" s="65" customFormat="1" x14ac:dyDescent="0.2">
      <c r="A91" s="99">
        <v>51</v>
      </c>
      <c r="B91" s="221" t="s">
        <v>32</v>
      </c>
      <c r="C91" s="207"/>
      <c r="D91" s="207"/>
      <c r="E91" s="208"/>
      <c r="F91" s="208"/>
      <c r="G91" s="77" t="s">
        <v>138</v>
      </c>
      <c r="H91" s="194">
        <f>TOTAIS!AL54+TOTAIS!AQ54+TOTAIS!AY54+TOTAIS!BG54+TOTAIS!BL54+TOTAIS!BQ54+TOTAIS!BV54+TOTAIS!CA54+TOTAIS!CF54+TOTAIS!CK54</f>
        <v>6.9153610511439227</v>
      </c>
      <c r="I91" s="194">
        <f>TOTAIS!AM54+TOTAIS!AR54+TOTAIS!AZ54+TOTAIS!BH54+TOTAIS!BM54+TOTAIS!BR54+TOTAIS!BW54+TOTAIS!CB54+TOTAIS!CG54+TOTAIS!CL54</f>
        <v>162.34881170153065</v>
      </c>
      <c r="J91" s="181">
        <v>54</v>
      </c>
      <c r="K91" s="182">
        <v>39</v>
      </c>
      <c r="L91" s="188"/>
      <c r="M91" s="189"/>
      <c r="N91" s="116"/>
      <c r="O91" s="116"/>
      <c r="P91" s="116"/>
    </row>
    <row r="92" spans="1:16" s="65" customFormat="1" x14ac:dyDescent="0.2">
      <c r="A92" s="99">
        <v>53</v>
      </c>
      <c r="B92" s="221" t="s">
        <v>33</v>
      </c>
      <c r="C92" s="207"/>
      <c r="D92" s="207"/>
      <c r="E92" s="209"/>
      <c r="F92" s="209"/>
      <c r="G92" s="77" t="s">
        <v>140</v>
      </c>
      <c r="H92" s="194">
        <f>TOTAIS!AL56+TOTAIS!AQ56+TOTAIS!AY56+TOTAIS!BG56+TOTAIS!BL56+TOTAIS!BQ56+TOTAIS!BV56+TOTAIS!CA56+TOTAIS!CF56+TOTAIS!CK56</f>
        <v>31.116276347029192</v>
      </c>
      <c r="I92" s="194">
        <f>TOTAIS!AM56+TOTAIS!AR56+TOTAIS!AZ56+TOTAIS!BH56+TOTAIS!BM56+TOTAIS!BR56+TOTAIS!BW56+TOTAIS!CB56+TOTAIS!CG56+TOTAIS!CL56</f>
        <v>454.50394867998961</v>
      </c>
      <c r="J92" s="181">
        <v>6</v>
      </c>
      <c r="K92" s="181">
        <v>7</v>
      </c>
      <c r="L92" s="197"/>
      <c r="M92" s="199"/>
      <c r="N92" s="116"/>
      <c r="O92" s="116"/>
      <c r="P92" s="116"/>
    </row>
    <row r="93" spans="1:16" s="65" customFormat="1" x14ac:dyDescent="0.2">
      <c r="A93" s="99">
        <v>55</v>
      </c>
      <c r="B93" s="222" t="s">
        <v>34</v>
      </c>
      <c r="C93" s="207"/>
      <c r="D93" s="207"/>
      <c r="E93" s="208"/>
      <c r="F93" s="208"/>
      <c r="G93" s="77" t="s">
        <v>142</v>
      </c>
      <c r="H93" s="194">
        <f>TOTAIS!AL58+TOTAIS!AQ58+TOTAIS!AY58+TOTAIS!BG58+TOTAIS!BL58+TOTAIS!BQ58+TOTAIS!BV58+TOTAIS!CA58+TOTAIS!CF58+TOTAIS!CK58</f>
        <v>12.464640110565956</v>
      </c>
      <c r="I93" s="194">
        <f>TOTAIS!AM58+TOTAIS!AR58+TOTAIS!AZ58+TOTAIS!BH58+TOTAIS!BM58+TOTAIS!BR58+TOTAIS!BW58+TOTAIS!CB58+TOTAIS!CG58+TOTAIS!CL58</f>
        <v>111.2464736987159</v>
      </c>
      <c r="J93" s="182">
        <v>18</v>
      </c>
      <c r="K93" s="182">
        <v>17</v>
      </c>
      <c r="L93" s="188"/>
      <c r="M93" s="189"/>
      <c r="N93" s="116"/>
      <c r="O93" s="116"/>
      <c r="P93" s="116"/>
    </row>
    <row r="94" spans="1:16" s="65" customFormat="1" x14ac:dyDescent="0.2">
      <c r="A94" s="99">
        <v>57</v>
      </c>
      <c r="B94" s="221" t="s">
        <v>35</v>
      </c>
      <c r="C94" s="207"/>
      <c r="D94" s="207"/>
      <c r="E94" s="208"/>
      <c r="F94" s="208"/>
      <c r="G94" s="77" t="s">
        <v>144</v>
      </c>
      <c r="H94" s="194">
        <f>TOTAIS!AL60+TOTAIS!AQ60+TOTAIS!AY60+TOTAIS!BG60+TOTAIS!BL60+TOTAIS!BQ60+TOTAIS!BV60+TOTAIS!CA60+TOTAIS!CF60+TOTAIS!CK60</f>
        <v>14.384217368105601</v>
      </c>
      <c r="I94" s="194">
        <f>TOTAIS!AM60+TOTAIS!AR60+TOTAIS!AZ60+TOTAIS!BH60+TOTAIS!BM60+TOTAIS!BR60+TOTAIS!BW60+TOTAIS!CB60+TOTAIS!CG60+TOTAIS!CL60</f>
        <v>214.93865485142658</v>
      </c>
      <c r="J94" s="182">
        <v>16</v>
      </c>
      <c r="K94" s="181">
        <v>20</v>
      </c>
      <c r="L94" s="188"/>
      <c r="M94" s="189"/>
      <c r="N94" s="116"/>
      <c r="O94" s="116"/>
      <c r="P94" s="116"/>
    </row>
    <row r="95" spans="1:16" s="65" customFormat="1" x14ac:dyDescent="0.2">
      <c r="A95" s="99">
        <v>58</v>
      </c>
      <c r="B95" s="221" t="s">
        <v>35</v>
      </c>
      <c r="C95" s="207"/>
      <c r="D95" s="207"/>
      <c r="E95" s="208"/>
      <c r="F95" s="208"/>
      <c r="G95" s="77" t="s">
        <v>145</v>
      </c>
      <c r="H95" s="194">
        <f>TOTAIS!AL61+TOTAIS!AQ61+TOTAIS!AY61+TOTAIS!BG61+TOTAIS!BL61+TOTAIS!BQ61+TOTAIS!BV61+TOTAIS!CA61+TOTAIS!CF61+TOTAIS!CK61</f>
        <v>4.4859836049087702</v>
      </c>
      <c r="I95" s="194">
        <f>TOTAIS!AM61+TOTAIS!AR61+TOTAIS!AZ61+TOTAIS!BH61+TOTAIS!BM61+TOTAIS!BR61+TOTAIS!BW61+TOTAIS!CB61+TOTAIS!CG61+TOTAIS!CL61</f>
        <v>74.660574537952044</v>
      </c>
      <c r="J95" s="182">
        <v>104</v>
      </c>
      <c r="K95" s="182">
        <v>110</v>
      </c>
      <c r="L95" s="188"/>
      <c r="M95" s="189"/>
      <c r="N95" s="116"/>
      <c r="O95" s="116"/>
      <c r="P95" s="116"/>
    </row>
    <row r="96" spans="1:16" s="65" customFormat="1" x14ac:dyDescent="0.2">
      <c r="A96" s="99">
        <v>61</v>
      </c>
      <c r="B96" s="221" t="s">
        <v>37</v>
      </c>
      <c r="C96" s="207"/>
      <c r="D96" s="207"/>
      <c r="E96" s="208"/>
      <c r="F96" s="208"/>
      <c r="G96" s="77" t="s">
        <v>148</v>
      </c>
      <c r="H96" s="194">
        <f>TOTAIS!AL64+TOTAIS!AQ64+TOTAIS!AY64+TOTAIS!BG64+TOTAIS!BL64+TOTAIS!BQ64+TOTAIS!BV64+TOTAIS!CA64+TOTAIS!CF64+TOTAIS!CK64</f>
        <v>2.8529510051955467</v>
      </c>
      <c r="I96" s="194">
        <f>TOTAIS!AM64+TOTAIS!AR64+TOTAIS!AZ64+TOTAIS!BH64+TOTAIS!BM64+TOTAIS!BR64+TOTAIS!BW64+TOTAIS!CB64+TOTAIS!CG64+TOTAIS!CL64</f>
        <v>55.573850612941392</v>
      </c>
      <c r="J96" s="181">
        <v>119</v>
      </c>
      <c r="K96" s="181">
        <v>124</v>
      </c>
      <c r="L96" s="197"/>
      <c r="M96" s="199"/>
      <c r="N96" s="116"/>
      <c r="O96" s="116"/>
      <c r="P96" s="116"/>
    </row>
    <row r="97" spans="1:16" s="65" customFormat="1" x14ac:dyDescent="0.2">
      <c r="A97" s="99">
        <v>62</v>
      </c>
      <c r="B97" s="221" t="s">
        <v>37</v>
      </c>
      <c r="C97" s="207"/>
      <c r="D97" s="207"/>
      <c r="E97" s="209"/>
      <c r="F97" s="209"/>
      <c r="G97" s="77" t="s">
        <v>149</v>
      </c>
      <c r="H97" s="194">
        <f>TOTAIS!AL65+TOTAIS!AQ65+TOTAIS!AY65+TOTAIS!BG65+TOTAIS!BL65+TOTAIS!BQ65+TOTAIS!BV65+TOTAIS!CA65+TOTAIS!CF65+TOTAIS!CK65</f>
        <v>7.2400589270216376</v>
      </c>
      <c r="I97" s="194">
        <f>TOTAIS!AM65+TOTAIS!AR65+TOTAIS!AZ65+TOTAIS!BH65+TOTAIS!BM65+TOTAIS!BR65+TOTAIS!BW65+TOTAIS!CB65+TOTAIS!CG65+TOTAIS!CL65</f>
        <v>165.32713463349887</v>
      </c>
      <c r="J97" s="181">
        <v>50</v>
      </c>
      <c r="K97" s="182">
        <v>38</v>
      </c>
      <c r="L97" s="188"/>
      <c r="M97" s="189"/>
      <c r="N97" s="116"/>
      <c r="O97" s="116"/>
      <c r="P97" s="116"/>
    </row>
    <row r="98" spans="1:16" s="65" customFormat="1" x14ac:dyDescent="0.2">
      <c r="A98" s="99">
        <v>63</v>
      </c>
      <c r="B98" s="221" t="s">
        <v>37</v>
      </c>
      <c r="C98" s="207"/>
      <c r="D98" s="207"/>
      <c r="E98" s="208"/>
      <c r="F98" s="208"/>
      <c r="G98" s="77" t="s">
        <v>150</v>
      </c>
      <c r="H98" s="194">
        <f>TOTAIS!AL66+TOTAIS!AQ66+TOTAIS!AY66+TOTAIS!BG66+TOTAIS!BL66+TOTAIS!BQ66+TOTAIS!BV66+TOTAIS!CA66+TOTAIS!CF66+TOTAIS!CK66</f>
        <v>2.0683299847646683</v>
      </c>
      <c r="I98" s="194">
        <f>TOTAIS!AM66+TOTAIS!AR66+TOTAIS!AZ66+TOTAIS!BH66+TOTAIS!BM66+TOTAIS!BR66+TOTAIS!BW66+TOTAIS!CB66+TOTAIS!CG66+TOTAIS!CL66</f>
        <v>47.940104309022402</v>
      </c>
      <c r="J98" s="182">
        <v>134</v>
      </c>
      <c r="K98" s="181">
        <v>131</v>
      </c>
      <c r="L98" s="188"/>
      <c r="M98" s="189"/>
      <c r="N98" s="116"/>
      <c r="O98" s="116"/>
      <c r="P98" s="116"/>
    </row>
    <row r="99" spans="1:16" s="65" customFormat="1" x14ac:dyDescent="0.2">
      <c r="A99" s="99">
        <v>65</v>
      </c>
      <c r="B99" s="221" t="s">
        <v>38</v>
      </c>
      <c r="C99" s="207"/>
      <c r="D99" s="207"/>
      <c r="E99" s="208"/>
      <c r="F99" s="208"/>
      <c r="G99" s="77" t="s">
        <v>152</v>
      </c>
      <c r="H99" s="194">
        <f>TOTAIS!AL68+TOTAIS!AQ68+TOTAIS!AY68+TOTAIS!BG68+TOTAIS!BL68+TOTAIS!BQ68+TOTAIS!BV68+TOTAIS!CA68+TOTAIS!CF68+TOTAIS!CK68</f>
        <v>6.4184529728180744</v>
      </c>
      <c r="I99" s="194">
        <f>TOTAIS!AM68+TOTAIS!AR68+TOTAIS!AZ68+TOTAIS!BH68+TOTAIS!BM68+TOTAIS!BR68+TOTAIS!BW68+TOTAIS!CB68+TOTAIS!CG68+TOTAIS!CL68</f>
        <v>152.22537240483646</v>
      </c>
      <c r="J99" s="182">
        <v>60</v>
      </c>
      <c r="K99" s="182">
        <v>45</v>
      </c>
      <c r="L99" s="197"/>
      <c r="M99" s="199"/>
      <c r="N99" s="116"/>
      <c r="O99" s="116"/>
      <c r="P99" s="116"/>
    </row>
    <row r="100" spans="1:16" s="65" customFormat="1" x14ac:dyDescent="0.2">
      <c r="A100" s="99">
        <v>66</v>
      </c>
      <c r="B100" s="221" t="s">
        <v>38</v>
      </c>
      <c r="C100" s="207"/>
      <c r="D100" s="207"/>
      <c r="E100" s="208"/>
      <c r="F100" s="208"/>
      <c r="G100" s="77" t="s">
        <v>153</v>
      </c>
      <c r="H100" s="194">
        <f>TOTAIS!AL69+TOTAIS!AQ69+TOTAIS!AY69+TOTAIS!BG69+TOTAIS!BL69+TOTAIS!BQ69+TOTAIS!BV69+TOTAIS!CA69+TOTAIS!CF69+TOTAIS!CK69</f>
        <v>4.6422137701627761</v>
      </c>
      <c r="I100" s="194">
        <f>TOTAIS!AM69+TOTAIS!AR69+TOTAIS!AZ69+TOTAIS!BH69+TOTAIS!BM69+TOTAIS!BR69+TOTAIS!BW69+TOTAIS!CB69+TOTAIS!CG69+TOTAIS!CL69</f>
        <v>79.0472397140786</v>
      </c>
      <c r="J100" s="182">
        <v>98</v>
      </c>
      <c r="K100" s="181">
        <v>109</v>
      </c>
      <c r="L100" s="188"/>
      <c r="M100" s="189"/>
      <c r="N100" s="116"/>
      <c r="O100" s="116"/>
      <c r="P100" s="116"/>
    </row>
    <row r="101" spans="1:16" s="65" customFormat="1" x14ac:dyDescent="0.2">
      <c r="A101" s="99">
        <v>68</v>
      </c>
      <c r="B101" s="221" t="s">
        <v>39</v>
      </c>
      <c r="C101" s="207"/>
      <c r="D101" s="207"/>
      <c r="E101" s="208"/>
      <c r="F101" s="208"/>
      <c r="G101" s="77" t="s">
        <v>155</v>
      </c>
      <c r="H101" s="194">
        <f>TOTAIS!AL71+TOTAIS!AQ71+TOTAIS!AY71+TOTAIS!BG71+TOTAIS!BL71+TOTAIS!BQ71+TOTAIS!BV71+TOTAIS!CA71+TOTAIS!CF71+TOTAIS!CK71</f>
        <v>1.9700968261277061</v>
      </c>
      <c r="I101" s="194">
        <f>TOTAIS!AM71+TOTAIS!AR71+TOTAIS!AZ71+TOTAIS!BH71+TOTAIS!BM71+TOTAIS!BR71+TOTAIS!BW71+TOTAIS!CB71+TOTAIS!CG71+TOTAIS!CL71</f>
        <v>46.847738187610702</v>
      </c>
      <c r="J101" s="181">
        <v>137</v>
      </c>
      <c r="K101" s="182">
        <v>133</v>
      </c>
      <c r="L101" s="197"/>
      <c r="M101" s="199"/>
      <c r="N101" s="116"/>
      <c r="O101" s="116"/>
      <c r="P101" s="116"/>
    </row>
    <row r="102" spans="1:16" s="65" customFormat="1" x14ac:dyDescent="0.2">
      <c r="A102" s="99">
        <v>69</v>
      </c>
      <c r="B102" s="221" t="s">
        <v>39</v>
      </c>
      <c r="C102" s="207"/>
      <c r="D102" s="207"/>
      <c r="E102" s="209"/>
      <c r="F102" s="209"/>
      <c r="G102" s="77" t="s">
        <v>156</v>
      </c>
      <c r="H102" s="194">
        <f>TOTAIS!AL72+TOTAIS!AQ72+TOTAIS!AY72+TOTAIS!BG72+TOTAIS!BL72+TOTAIS!BQ72+TOTAIS!BV72+TOTAIS!CA72+TOTAIS!CF72+TOTAIS!CK72</f>
        <v>8.3817180476466966</v>
      </c>
      <c r="I102" s="194">
        <f>TOTAIS!AM72+TOTAIS!AR72+TOTAIS!AZ72+TOTAIS!BH72+TOTAIS!BM72+TOTAIS!BR72+TOTAIS!BW72+TOTAIS!CB72+TOTAIS!CG72+TOTAIS!CL72</f>
        <v>181.43204003280266</v>
      </c>
      <c r="J102" s="181">
        <v>37</v>
      </c>
      <c r="K102" s="181">
        <v>27</v>
      </c>
      <c r="L102" s="188"/>
      <c r="M102" s="189"/>
      <c r="N102" s="116"/>
      <c r="O102" s="116"/>
      <c r="P102" s="116"/>
    </row>
    <row r="103" spans="1:16" s="65" customFormat="1" x14ac:dyDescent="0.2">
      <c r="A103" s="99">
        <v>71</v>
      </c>
      <c r="B103" s="221" t="s">
        <v>40</v>
      </c>
      <c r="C103" s="207"/>
      <c r="D103" s="207"/>
      <c r="E103" s="208"/>
      <c r="F103" s="208"/>
      <c r="G103" s="77" t="s">
        <v>158</v>
      </c>
      <c r="H103" s="194">
        <f>TOTAIS!AL74+TOTAIS!AQ74+TOTAIS!AY74+TOTAIS!BG74+TOTAIS!BL74+TOTAIS!BQ74+TOTAIS!BV74+TOTAIS!CA74+TOTAIS!CF74+TOTAIS!CK74</f>
        <v>7.5779567264148078</v>
      </c>
      <c r="I103" s="194">
        <f>TOTAIS!AM74+TOTAIS!AR74+TOTAIS!AZ74+TOTAIS!BH74+TOTAIS!BM74+TOTAIS!BR74+TOTAIS!BW74+TOTAIS!CB74+TOTAIS!CG74+TOTAIS!CL74</f>
        <v>118.24059249991627</v>
      </c>
      <c r="J103" s="182">
        <v>45</v>
      </c>
      <c r="K103" s="182">
        <v>90</v>
      </c>
      <c r="L103" s="188"/>
      <c r="M103" s="189"/>
      <c r="N103" s="116"/>
      <c r="O103" s="116"/>
      <c r="P103" s="116"/>
    </row>
    <row r="104" spans="1:16" s="65" customFormat="1" x14ac:dyDescent="0.2">
      <c r="A104" s="99">
        <v>72</v>
      </c>
      <c r="B104" s="221" t="s">
        <v>40</v>
      </c>
      <c r="C104" s="207"/>
      <c r="D104" s="207"/>
      <c r="E104" s="208"/>
      <c r="F104" s="208"/>
      <c r="G104" s="77" t="s">
        <v>159</v>
      </c>
      <c r="H104" s="194">
        <f>TOTAIS!AL75+TOTAIS!AQ75+TOTAIS!AY75+TOTAIS!BG75+TOTAIS!BL75+TOTAIS!BQ75+TOTAIS!BV75+TOTAIS!CA75+TOTAIS!CF75+TOTAIS!CK75</f>
        <v>5.8839520375433265</v>
      </c>
      <c r="I104" s="194">
        <f>TOTAIS!AM75+TOTAIS!AR75+TOTAIS!AZ75+TOTAIS!BH75+TOTAIS!BM75+TOTAIS!BR75+TOTAIS!BW75+TOTAIS!CB75+TOTAIS!CG75+TOTAIS!CL75</f>
        <v>145.47250869824458</v>
      </c>
      <c r="J104" s="182">
        <v>71</v>
      </c>
      <c r="K104" s="181">
        <v>56</v>
      </c>
      <c r="L104" s="197"/>
      <c r="M104" s="199"/>
      <c r="N104" s="116"/>
      <c r="O104" s="116"/>
      <c r="P104" s="116"/>
    </row>
    <row r="105" spans="1:16" s="65" customFormat="1" x14ac:dyDescent="0.2">
      <c r="A105" s="99">
        <v>74</v>
      </c>
      <c r="B105" s="221" t="s">
        <v>41</v>
      </c>
      <c r="C105" s="207"/>
      <c r="D105" s="207"/>
      <c r="E105" s="208"/>
      <c r="F105" s="208"/>
      <c r="G105" s="77" t="s">
        <v>161</v>
      </c>
      <c r="H105" s="194">
        <f>TOTAIS!AL77+TOTAIS!AQ77+TOTAIS!AY77+TOTAIS!BG77+TOTAIS!BL77+TOTAIS!BQ77+TOTAIS!BV77+TOTAIS!CA77+TOTAIS!CF77+TOTAIS!CK77</f>
        <v>4.5064091040577186</v>
      </c>
      <c r="I105" s="194">
        <f>TOTAIS!AM77+TOTAIS!AR77+TOTAIS!AZ77+TOTAIS!BH77+TOTAIS!BM77+TOTAIS!BR77+TOTAIS!BW77+TOTAIS!CB77+TOTAIS!CG77+TOTAIS!CL77</f>
        <v>122.02943046666171</v>
      </c>
      <c r="J105" s="182">
        <v>102</v>
      </c>
      <c r="K105" s="182">
        <v>81</v>
      </c>
      <c r="L105" s="188"/>
      <c r="M105" s="189"/>
      <c r="N105" s="116"/>
      <c r="O105" s="116"/>
      <c r="P105" s="116"/>
    </row>
    <row r="106" spans="1:16" s="65" customFormat="1" x14ac:dyDescent="0.2">
      <c r="A106" s="99">
        <v>75</v>
      </c>
      <c r="B106" s="221" t="s">
        <v>41</v>
      </c>
      <c r="C106" s="207"/>
      <c r="D106" s="207"/>
      <c r="E106" s="209"/>
      <c r="F106" s="209"/>
      <c r="G106" s="77" t="s">
        <v>162</v>
      </c>
      <c r="H106" s="194">
        <f>TOTAIS!AL78+TOTAIS!AQ78+TOTAIS!AY78+TOTAIS!BG78+TOTAIS!BL78+TOTAIS!BQ78+TOTAIS!BV78+TOTAIS!CA78+TOTAIS!CF78+TOTAIS!CK78</f>
        <v>5.3987298604938578</v>
      </c>
      <c r="I106" s="194">
        <f>TOTAIS!AM78+TOTAIS!AR78+TOTAIS!AZ78+TOTAIS!BH78+TOTAIS!BM78+TOTAIS!BR78+TOTAIS!BW78+TOTAIS!CB78+TOTAIS!CG78+TOTAIS!CL78</f>
        <v>137.44384304702129</v>
      </c>
      <c r="J106" s="181">
        <v>81</v>
      </c>
      <c r="K106" s="181">
        <v>68</v>
      </c>
      <c r="L106" s="197"/>
      <c r="M106" s="199"/>
      <c r="N106" s="116"/>
      <c r="O106" s="116"/>
      <c r="P106" s="116"/>
    </row>
    <row r="107" spans="1:16" s="65" customFormat="1" x14ac:dyDescent="0.2">
      <c r="A107" s="99">
        <v>76</v>
      </c>
      <c r="B107" s="221" t="s">
        <v>41</v>
      </c>
      <c r="C107" s="207"/>
      <c r="D107" s="207"/>
      <c r="E107" s="208"/>
      <c r="F107" s="208"/>
      <c r="G107" s="77" t="s">
        <v>163</v>
      </c>
      <c r="H107" s="194">
        <f>TOTAIS!AL79+TOTAIS!AQ79+TOTAIS!AY79+TOTAIS!BG79+TOTAIS!BL79+TOTAIS!BQ79+TOTAIS!BV79+TOTAIS!CA79+TOTAIS!CF79+TOTAIS!CK79</f>
        <v>6.4056561429051717</v>
      </c>
      <c r="I107" s="194">
        <f>TOTAIS!AM79+TOTAIS!AR79+TOTAIS!AZ79+TOTAIS!BH79+TOTAIS!BM79+TOTAIS!BR79+TOTAIS!BW79+TOTAIS!CB79+TOTAIS!CG79+TOTAIS!CL79</f>
        <v>151.01268619407708</v>
      </c>
      <c r="J107" s="181">
        <v>61</v>
      </c>
      <c r="K107" s="182">
        <v>50</v>
      </c>
      <c r="L107" s="197"/>
      <c r="M107" s="199"/>
      <c r="N107" s="116"/>
      <c r="O107" s="116"/>
      <c r="P107" s="116"/>
    </row>
    <row r="108" spans="1:16" s="65" customFormat="1" x14ac:dyDescent="0.2">
      <c r="A108" s="99">
        <v>78</v>
      </c>
      <c r="B108" s="221" t="s">
        <v>42</v>
      </c>
      <c r="C108" s="207"/>
      <c r="D108" s="207"/>
      <c r="E108" s="208"/>
      <c r="F108" s="208"/>
      <c r="G108" s="77" t="s">
        <v>165</v>
      </c>
      <c r="H108" s="194">
        <f>TOTAIS!AL81+TOTAIS!AQ81+TOTAIS!AY81+TOTAIS!BG81+TOTAIS!BL81+TOTAIS!BQ81+TOTAIS!BV81+TOTAIS!CA81+TOTAIS!CF81+TOTAIS!CK81</f>
        <v>11.643240192055154</v>
      </c>
      <c r="I108" s="194">
        <f>TOTAIS!AM81+TOTAIS!AR81+TOTAIS!AZ81+TOTAIS!BH81+TOTAIS!BM81+TOTAIS!BR81+TOTAIS!BW81+TOTAIS!CB81+TOTAIS!CG81+TOTAIS!CL81</f>
        <v>234.86012446969772</v>
      </c>
      <c r="J108" s="182">
        <v>23</v>
      </c>
      <c r="K108" s="181">
        <v>19</v>
      </c>
      <c r="L108" s="188"/>
      <c r="M108" s="189"/>
      <c r="N108" s="116"/>
      <c r="O108" s="116"/>
      <c r="P108" s="116"/>
    </row>
    <row r="109" spans="1:16" s="65" customFormat="1" x14ac:dyDescent="0.2">
      <c r="A109" s="99">
        <v>79</v>
      </c>
      <c r="B109" s="221" t="s">
        <v>42</v>
      </c>
      <c r="C109" s="207"/>
      <c r="D109" s="207"/>
      <c r="E109" s="208"/>
      <c r="F109" s="208"/>
      <c r="G109" s="77" t="s">
        <v>166</v>
      </c>
      <c r="H109" s="194">
        <f>TOTAIS!AL82+TOTAIS!AQ82+TOTAIS!AY82+TOTAIS!BG82+TOTAIS!BL82+TOTAIS!BQ82+TOTAIS!BV82+TOTAIS!CA82+TOTAIS!CF82+TOTAIS!CK82</f>
        <v>4.9047752507984361</v>
      </c>
      <c r="I109" s="194">
        <f>TOTAIS!AM82+TOTAIS!AR82+TOTAIS!AZ82+TOTAIS!BH82+TOTAIS!BM82+TOTAIS!BR82+TOTAIS!BW82+TOTAIS!CB82+TOTAIS!CG82+TOTAIS!CL82</f>
        <v>86.489098701713829</v>
      </c>
      <c r="J109" s="182">
        <v>87</v>
      </c>
      <c r="K109" s="182">
        <v>102</v>
      </c>
      <c r="L109" s="197"/>
      <c r="M109" s="199"/>
      <c r="N109" s="116"/>
      <c r="O109" s="116"/>
      <c r="P109" s="116"/>
    </row>
    <row r="110" spans="1:16" s="65" customFormat="1" x14ac:dyDescent="0.2">
      <c r="A110" s="99">
        <v>80</v>
      </c>
      <c r="B110" s="221" t="s">
        <v>42</v>
      </c>
      <c r="C110" s="207"/>
      <c r="D110" s="207"/>
      <c r="E110" s="208"/>
      <c r="F110" s="208"/>
      <c r="G110" s="77" t="s">
        <v>167</v>
      </c>
      <c r="H110" s="194">
        <f>TOTAIS!AL83+TOTAIS!AQ83+TOTAIS!AY83+TOTAIS!BG83+TOTAIS!BL83+TOTAIS!BQ83+TOTAIS!BV83+TOTAIS!CA83+TOTAIS!CF83+TOTAIS!CK83</f>
        <v>5.5795170602697732</v>
      </c>
      <c r="I110" s="194">
        <f>TOTAIS!AM83+TOTAIS!AR83+TOTAIS!AZ83+TOTAIS!BH83+TOTAIS!BM83+TOTAIS!BR83+TOTAIS!BW83+TOTAIS!CB83+TOTAIS!CG83+TOTAIS!CL83</f>
        <v>140.29757122323397</v>
      </c>
      <c r="J110" s="182">
        <v>75</v>
      </c>
      <c r="K110" s="181">
        <v>62</v>
      </c>
      <c r="L110" s="188"/>
      <c r="M110" s="189"/>
      <c r="N110" s="116"/>
      <c r="O110" s="116"/>
      <c r="P110" s="116"/>
    </row>
    <row r="111" spans="1:16" s="65" customFormat="1" x14ac:dyDescent="0.2">
      <c r="A111" s="99">
        <v>82</v>
      </c>
      <c r="B111" s="221" t="s">
        <v>43</v>
      </c>
      <c r="C111" s="207"/>
      <c r="D111" s="207"/>
      <c r="E111" s="209"/>
      <c r="F111" s="209"/>
      <c r="G111" s="77" t="s">
        <v>169</v>
      </c>
      <c r="H111" s="194">
        <f>TOTAIS!AL85+TOTAIS!AQ85+TOTAIS!AY85+TOTAIS!BG85+TOTAIS!BL85+TOTAIS!BQ85+TOTAIS!BV85+TOTAIS!CA85+TOTAIS!CF85+TOTAIS!CK85</f>
        <v>5.753619198675656</v>
      </c>
      <c r="I111" s="194">
        <f>TOTAIS!AM85+TOTAIS!AR85+TOTAIS!AZ85+TOTAIS!BH85+TOTAIS!BM85+TOTAIS!BR85+TOTAIS!BW85+TOTAIS!CB85+TOTAIS!CG85+TOTAIS!CL85</f>
        <v>94.839379236643381</v>
      </c>
      <c r="J111" s="181">
        <v>73</v>
      </c>
      <c r="K111" s="182">
        <v>99</v>
      </c>
      <c r="L111" s="188"/>
      <c r="M111" s="189"/>
      <c r="N111" s="116"/>
      <c r="O111" s="116"/>
      <c r="P111" s="116"/>
    </row>
    <row r="112" spans="1:16" s="65" customFormat="1" x14ac:dyDescent="0.2">
      <c r="A112" s="99">
        <v>84</v>
      </c>
      <c r="B112" s="221" t="s">
        <v>44</v>
      </c>
      <c r="C112" s="207"/>
      <c r="D112" s="207"/>
      <c r="E112" s="208"/>
      <c r="F112" s="208"/>
      <c r="G112" s="77" t="s">
        <v>171</v>
      </c>
      <c r="H112" s="194">
        <f>TOTAIS!AL87+TOTAIS!AQ87+TOTAIS!AY87+TOTAIS!BG87+TOTAIS!BL87+TOTAIS!BQ87+TOTAIS!BV87+TOTAIS!CA87+TOTAIS!CF87+TOTAIS!CK87</f>
        <v>2.8387163077083204</v>
      </c>
      <c r="I112" s="194">
        <f>TOTAIS!AM87+TOTAIS!AR87+TOTAIS!AZ87+TOTAIS!BH87+TOTAIS!BM87+TOTAIS!BR87+TOTAIS!BW87+TOTAIS!CB87+TOTAIS!CG87+TOTAIS!CL87</f>
        <v>59.516037896264351</v>
      </c>
      <c r="J112" s="181">
        <v>120</v>
      </c>
      <c r="K112" s="181">
        <v>118</v>
      </c>
      <c r="L112" s="188"/>
      <c r="M112" s="189"/>
      <c r="N112" s="116"/>
      <c r="O112" s="116"/>
      <c r="P112" s="116"/>
    </row>
    <row r="113" spans="1:16" s="65" customFormat="1" x14ac:dyDescent="0.2">
      <c r="A113" s="99">
        <v>85</v>
      </c>
      <c r="B113" s="221" t="s">
        <v>44</v>
      </c>
      <c r="C113" s="207"/>
      <c r="D113" s="207"/>
      <c r="E113" s="208"/>
      <c r="F113" s="208"/>
      <c r="G113" s="77" t="s">
        <v>172</v>
      </c>
      <c r="H113" s="194">
        <f>TOTAIS!AL88+TOTAIS!AQ88+TOTAIS!AY88+TOTAIS!BG88+TOTAIS!BL88+TOTAIS!BQ88+TOTAIS!BV88+TOTAIS!CA88+TOTAIS!CF88+TOTAIS!CK88</f>
        <v>4.634032423070094</v>
      </c>
      <c r="I113" s="194">
        <f>TOTAIS!AM88+TOTAIS!AR88+TOTAIS!AZ88+TOTAIS!BH88+TOTAIS!BM88+TOTAIS!BR88+TOTAIS!BW88+TOTAIS!CB88+TOTAIS!CG88+TOTAIS!CL88</f>
        <v>124.32313234558131</v>
      </c>
      <c r="J113" s="182">
        <v>99</v>
      </c>
      <c r="K113" s="182">
        <v>83</v>
      </c>
      <c r="L113" s="188"/>
      <c r="M113" s="189"/>
      <c r="N113" s="116"/>
      <c r="O113" s="116"/>
      <c r="P113" s="116"/>
    </row>
    <row r="114" spans="1:16" s="65" customFormat="1" x14ac:dyDescent="0.2">
      <c r="A114" s="99">
        <v>87</v>
      </c>
      <c r="B114" s="221" t="s">
        <v>45</v>
      </c>
      <c r="C114" s="207"/>
      <c r="D114" s="207"/>
      <c r="E114" s="208"/>
      <c r="F114" s="208"/>
      <c r="G114" s="77" t="s">
        <v>174</v>
      </c>
      <c r="H114" s="194">
        <f>TOTAIS!AL90+TOTAIS!AQ90+TOTAIS!AY90+TOTAIS!BG90+TOTAIS!BL90+TOTAIS!BQ90+TOTAIS!BV90+TOTAIS!CA90+TOTAIS!CF90+TOTAIS!CK90</f>
        <v>6.5347029520925997</v>
      </c>
      <c r="I114" s="194">
        <f>TOTAIS!AM90+TOTAIS!AR90+TOTAIS!AZ90+TOTAIS!BH90+TOTAIS!BM90+TOTAIS!BR90+TOTAIS!BW90+TOTAIS!CB90+TOTAIS!CG90+TOTAIS!CL90</f>
        <v>154.84900422735976</v>
      </c>
      <c r="J114" s="182">
        <v>58</v>
      </c>
      <c r="K114" s="181">
        <v>46</v>
      </c>
      <c r="L114" s="197"/>
      <c r="M114" s="199"/>
      <c r="N114" s="116"/>
      <c r="O114" s="116"/>
      <c r="P114" s="116"/>
    </row>
    <row r="115" spans="1:16" s="65" customFormat="1" x14ac:dyDescent="0.2">
      <c r="A115" s="99">
        <v>89</v>
      </c>
      <c r="B115" s="220" t="s">
        <v>46</v>
      </c>
      <c r="C115" s="207"/>
      <c r="D115" s="207"/>
      <c r="E115" s="208"/>
      <c r="F115" s="208"/>
      <c r="G115" s="77" t="s">
        <v>176</v>
      </c>
      <c r="H115" s="194">
        <f>TOTAIS!AL92+TOTAIS!AQ92+TOTAIS!AY92+TOTAIS!BG92+TOTAIS!BL92+TOTAIS!BQ92+TOTAIS!BV92+TOTAIS!CA92+TOTAIS!CF92+TOTAIS!CK92</f>
        <v>7.7917285146908446</v>
      </c>
      <c r="I115" s="194">
        <f>TOTAIS!AM92+TOTAIS!AR92+TOTAIS!AZ92+TOTAIS!BH92+TOTAIS!BM92+TOTAIS!BR92+TOTAIS!BW92+TOTAIS!CB92+TOTAIS!CG92+TOTAIS!CL92</f>
        <v>176.54962108512669</v>
      </c>
      <c r="J115" s="182">
        <v>43</v>
      </c>
      <c r="K115" s="182">
        <v>32</v>
      </c>
      <c r="L115" s="188"/>
      <c r="M115" s="189"/>
      <c r="N115" s="116"/>
      <c r="O115" s="116"/>
      <c r="P115" s="116"/>
    </row>
    <row r="116" spans="1:16" s="65" customFormat="1" x14ac:dyDescent="0.2">
      <c r="A116" s="99">
        <v>90</v>
      </c>
      <c r="B116" s="220" t="s">
        <v>46</v>
      </c>
      <c r="C116" s="207"/>
      <c r="D116" s="207"/>
      <c r="E116" s="209"/>
      <c r="F116" s="209"/>
      <c r="G116" s="77" t="s">
        <v>177</v>
      </c>
      <c r="H116" s="194">
        <f>TOTAIS!AL93+TOTAIS!AQ93+TOTAIS!AY93+TOTAIS!BG93+TOTAIS!BL93+TOTAIS!BQ93+TOTAIS!BV93+TOTAIS!CA93+TOTAIS!CF93+TOTAIS!CK93</f>
        <v>4.7739923971671416</v>
      </c>
      <c r="I116" s="194">
        <f>TOTAIS!AM93+TOTAIS!AR93+TOTAIS!AZ93+TOTAIS!BH93+TOTAIS!BM93+TOTAIS!BR93+TOTAIS!BW93+TOTAIS!CB93+TOTAIS!CG93+TOTAIS!CL93</f>
        <v>127.34000376990312</v>
      </c>
      <c r="J116" s="181">
        <v>92</v>
      </c>
      <c r="K116" s="181">
        <v>76</v>
      </c>
      <c r="L116" s="197"/>
      <c r="M116" s="199"/>
      <c r="N116" s="116"/>
      <c r="O116" s="116"/>
      <c r="P116" s="116"/>
    </row>
    <row r="117" spans="1:16" s="65" customFormat="1" x14ac:dyDescent="0.2">
      <c r="A117" s="99">
        <v>92</v>
      </c>
      <c r="B117" s="220" t="s">
        <v>47</v>
      </c>
      <c r="C117" s="207"/>
      <c r="D117" s="207"/>
      <c r="E117" s="208"/>
      <c r="F117" s="208"/>
      <c r="G117" s="77" t="s">
        <v>179</v>
      </c>
      <c r="H117" s="194">
        <f>TOTAIS!AL95+TOTAIS!AQ95+TOTAIS!AY95+TOTAIS!BG95+TOTAIS!BL95+TOTAIS!BQ95+TOTAIS!BV95+TOTAIS!CA95+TOTAIS!CF95+TOTAIS!CK95</f>
        <v>4.7761529075437688</v>
      </c>
      <c r="I117" s="194">
        <f>TOTAIS!AM95+TOTAIS!AR95+TOTAIS!AZ95+TOTAIS!BH95+TOTAIS!BM95+TOTAIS!BR95+TOTAIS!BW95+TOTAIS!CB95+TOTAIS!CG95+TOTAIS!CL95</f>
        <v>125.48275735492584</v>
      </c>
      <c r="J117" s="181">
        <v>91</v>
      </c>
      <c r="K117" s="182">
        <v>75</v>
      </c>
      <c r="L117" s="188"/>
      <c r="M117" s="189"/>
      <c r="N117" s="116"/>
      <c r="O117" s="116"/>
      <c r="P117" s="116"/>
    </row>
    <row r="118" spans="1:16" s="65" customFormat="1" x14ac:dyDescent="0.2">
      <c r="A118" s="99">
        <v>93</v>
      </c>
      <c r="B118" s="220" t="s">
        <v>47</v>
      </c>
      <c r="C118" s="207"/>
      <c r="D118" s="207"/>
      <c r="E118" s="208"/>
      <c r="F118" s="208"/>
      <c r="G118" s="77" t="s">
        <v>180</v>
      </c>
      <c r="H118" s="194">
        <f>TOTAIS!AL96+TOTAIS!AQ96+TOTAIS!AY96+TOTAIS!BG96+TOTAIS!BL96+TOTAIS!BQ96+TOTAIS!BV96+TOTAIS!CA96+TOTAIS!CF96+TOTAIS!CK96</f>
        <v>12.18053341023553</v>
      </c>
      <c r="I118" s="194">
        <f>TOTAIS!AM96+TOTAIS!AR96+TOTAIS!AZ96+TOTAIS!BH96+TOTAIS!BM96+TOTAIS!BR96+TOTAIS!BW96+TOTAIS!CB96+TOTAIS!CG96+TOTAIS!CL96</f>
        <v>193.63717294640031</v>
      </c>
      <c r="J118" s="182">
        <v>22</v>
      </c>
      <c r="K118" s="181">
        <v>26</v>
      </c>
      <c r="L118" s="188"/>
      <c r="M118" s="189"/>
      <c r="N118" s="116"/>
      <c r="O118" s="116"/>
      <c r="P118" s="116"/>
    </row>
    <row r="119" spans="1:16" s="65" customFormat="1" x14ac:dyDescent="0.2">
      <c r="A119" s="99">
        <v>94</v>
      </c>
      <c r="B119" s="220" t="s">
        <v>47</v>
      </c>
      <c r="C119" s="207"/>
      <c r="D119" s="207"/>
      <c r="E119" s="208"/>
      <c r="F119" s="208"/>
      <c r="G119" s="77" t="s">
        <v>181</v>
      </c>
      <c r="H119" s="194">
        <f>TOTAIS!AL97+TOTAIS!AQ97+TOTAIS!AY97+TOTAIS!BG97+TOTAIS!BL97+TOTAIS!BQ97+TOTAIS!BV97+TOTAIS!CA97+TOTAIS!CF97+TOTAIS!CK97</f>
        <v>7.2090315810308674</v>
      </c>
      <c r="I119" s="194">
        <f>TOTAIS!AM97+TOTAIS!AR97+TOTAIS!AZ97+TOTAIS!BH97+TOTAIS!BM97+TOTAIS!BR97+TOTAIS!BW97+TOTAIS!CB97+TOTAIS!CG97+TOTAIS!CL97</f>
        <v>167.67930574433171</v>
      </c>
      <c r="J119" s="182">
        <v>51</v>
      </c>
      <c r="K119" s="182">
        <v>36</v>
      </c>
      <c r="L119" s="197"/>
      <c r="M119" s="199"/>
      <c r="N119" s="116"/>
      <c r="O119" s="116"/>
      <c r="P119" s="116"/>
    </row>
    <row r="120" spans="1:16" s="65" customFormat="1" x14ac:dyDescent="0.2">
      <c r="A120" s="99">
        <v>96</v>
      </c>
      <c r="B120" s="220" t="s">
        <v>48</v>
      </c>
      <c r="C120" s="207"/>
      <c r="D120" s="207"/>
      <c r="E120" s="208"/>
      <c r="F120" s="208"/>
      <c r="G120" s="77" t="s">
        <v>183</v>
      </c>
      <c r="H120" s="194">
        <f>TOTAIS!AL99+TOTAIS!AQ99+TOTAIS!AY99+TOTAIS!BG99+TOTAIS!BL99+TOTAIS!BQ99+TOTAIS!BV99+TOTAIS!CA99+TOTAIS!CF99+TOTAIS!CK99</f>
        <v>2.4267114151459266</v>
      </c>
      <c r="I120" s="194">
        <f>TOTAIS!AM99+TOTAIS!AR99+TOTAIS!AZ99+TOTAIS!BH99+TOTAIS!BM99+TOTAIS!BR99+TOTAIS!BW99+TOTAIS!CB99+TOTAIS!CG99+TOTAIS!CL99</f>
        <v>54.511628550680626</v>
      </c>
      <c r="J120" s="182">
        <v>127</v>
      </c>
      <c r="K120" s="181">
        <v>125</v>
      </c>
      <c r="L120" s="188"/>
      <c r="M120" s="189"/>
      <c r="N120" s="116"/>
      <c r="O120" s="116"/>
      <c r="P120" s="116"/>
    </row>
    <row r="121" spans="1:16" s="65" customFormat="1" x14ac:dyDescent="0.2">
      <c r="A121" s="99">
        <v>97</v>
      </c>
      <c r="B121" s="220" t="s">
        <v>48</v>
      </c>
      <c r="C121" s="207"/>
      <c r="D121" s="207"/>
      <c r="E121" s="209"/>
      <c r="F121" s="209"/>
      <c r="G121" s="77" t="s">
        <v>184</v>
      </c>
      <c r="H121" s="194">
        <f>TOTAIS!AL100+TOTAIS!AQ100+TOTAIS!AY100+TOTAIS!BG100+TOTAIS!BL100+TOTAIS!BQ100+TOTAIS!BV100+TOTAIS!CA100+TOTAIS!CF100+TOTAIS!CK100</f>
        <v>2.0771024843290498</v>
      </c>
      <c r="I121" s="194">
        <f>TOTAIS!AM100+TOTAIS!AR100+TOTAIS!AZ100+TOTAIS!BH100+TOTAIS!BM100+TOTAIS!BR100+TOTAIS!BW100+TOTAIS!CB100+TOTAIS!CG100+TOTAIS!CL100</f>
        <v>49.239790980169815</v>
      </c>
      <c r="J121" s="181">
        <v>133</v>
      </c>
      <c r="K121" s="182">
        <v>129</v>
      </c>
      <c r="L121" s="197"/>
      <c r="M121" s="199"/>
      <c r="N121" s="116"/>
      <c r="O121" s="116"/>
      <c r="P121" s="116"/>
    </row>
    <row r="122" spans="1:16" s="65" customFormat="1" x14ac:dyDescent="0.2">
      <c r="A122" s="99">
        <v>99</v>
      </c>
      <c r="B122" s="220" t="s">
        <v>49</v>
      </c>
      <c r="C122" s="207"/>
      <c r="D122" s="207"/>
      <c r="E122" s="208"/>
      <c r="F122" s="208"/>
      <c r="G122" s="77" t="s">
        <v>186</v>
      </c>
      <c r="H122" s="194">
        <f>TOTAIS!AL102+TOTAIS!AQ102+TOTAIS!AY102+TOTAIS!BG102+TOTAIS!BL102+TOTAIS!BQ102+TOTAIS!BV102+TOTAIS!CA102+TOTAIS!CF102+TOTAIS!CK102</f>
        <v>17.50048082889225</v>
      </c>
      <c r="I122" s="194">
        <f>TOTAIS!AM102+TOTAIS!AR102+TOTAIS!AZ102+TOTAIS!BH102+TOTAIS!BM102+TOTAIS!BR102+TOTAIS!BW102+TOTAIS!CB102+TOTAIS!CG102+TOTAIS!CL102</f>
        <v>311.56401782617002</v>
      </c>
      <c r="J122" s="181">
        <v>13</v>
      </c>
      <c r="K122" s="181">
        <v>12</v>
      </c>
      <c r="L122" s="188"/>
      <c r="M122" s="189"/>
      <c r="N122" s="116"/>
      <c r="O122" s="116"/>
      <c r="P122" s="116"/>
    </row>
    <row r="123" spans="1:16" s="65" customFormat="1" x14ac:dyDescent="0.2">
      <c r="A123" s="99">
        <v>101</v>
      </c>
      <c r="B123" s="220" t="s">
        <v>50</v>
      </c>
      <c r="C123" s="207"/>
      <c r="D123" s="207"/>
      <c r="E123" s="208"/>
      <c r="F123" s="208"/>
      <c r="G123" s="77" t="s">
        <v>188</v>
      </c>
      <c r="H123" s="194">
        <f>TOTAIS!AL104+TOTAIS!AQ104+TOTAIS!AY104+TOTAIS!BG104+TOTAIS!BL104+TOTAIS!BQ104+TOTAIS!BV104+TOTAIS!CA104+TOTAIS!CF104+TOTAIS!CK104</f>
        <v>2.165590929695512</v>
      </c>
      <c r="I123" s="194">
        <f>TOTAIS!AM104+TOTAIS!AR104+TOTAIS!AZ104+TOTAIS!BH104+TOTAIS!BM104+TOTAIS!BR104+TOTAIS!BW104+TOTAIS!CB104+TOTAIS!CG104+TOTAIS!CL104</f>
        <v>44.794297627987405</v>
      </c>
      <c r="J123" s="182">
        <v>130</v>
      </c>
      <c r="K123" s="182">
        <v>137</v>
      </c>
      <c r="L123" s="197"/>
      <c r="M123" s="199"/>
      <c r="N123" s="116"/>
      <c r="O123" s="116"/>
      <c r="P123" s="116"/>
    </row>
    <row r="124" spans="1:16" s="65" customFormat="1" x14ac:dyDescent="0.2">
      <c r="A124" s="99">
        <v>102</v>
      </c>
      <c r="B124" s="220" t="s">
        <v>50</v>
      </c>
      <c r="C124" s="207"/>
      <c r="D124" s="207"/>
      <c r="E124" s="208"/>
      <c r="F124" s="208"/>
      <c r="G124" s="77" t="s">
        <v>189</v>
      </c>
      <c r="H124" s="194">
        <f>TOTAIS!AL105+TOTAIS!AQ105+TOTAIS!AY105+TOTAIS!BG105+TOTAIS!BL105+TOTAIS!BQ105+TOTAIS!BV105+TOTAIS!CA105+TOTAIS!CF105+TOTAIS!CK105</f>
        <v>3.574077736972356</v>
      </c>
      <c r="I124" s="194">
        <f>TOTAIS!AM105+TOTAIS!AR105+TOTAIS!AZ105+TOTAIS!BH105+TOTAIS!BM105+TOTAIS!BR105+TOTAIS!BW105+TOTAIS!CB105+TOTAIS!CG105+TOTAIS!CL105</f>
        <v>63.935446915615003</v>
      </c>
      <c r="J124" s="182">
        <v>113</v>
      </c>
      <c r="K124" s="181">
        <v>115</v>
      </c>
      <c r="L124" s="197"/>
      <c r="M124" s="199"/>
      <c r="N124" s="116"/>
      <c r="O124" s="116"/>
      <c r="P124" s="116"/>
    </row>
    <row r="125" spans="1:16" s="65" customFormat="1" x14ac:dyDescent="0.2">
      <c r="A125" s="99">
        <v>105</v>
      </c>
      <c r="B125" s="221" t="s">
        <v>51</v>
      </c>
      <c r="C125" s="207"/>
      <c r="D125" s="207"/>
      <c r="E125" s="208"/>
      <c r="F125" s="208"/>
      <c r="G125" s="77" t="s">
        <v>191</v>
      </c>
      <c r="H125" s="194">
        <f>TOTAIS!AL107+TOTAIS!AQ107+TOTAIS!AY107+TOTAIS!BG107+TOTAIS!BL107+TOTAIS!BQ107+TOTAIS!BV107+TOTAIS!CA107+TOTAIS!CF107+TOTAIS!CK107</f>
        <v>8.0664527676894568</v>
      </c>
      <c r="I125" s="194">
        <f>TOTAIS!AM107+TOTAIS!AR107+TOTAIS!AZ107+TOTAIS!BH107+TOTAIS!BM107+TOTAIS!BR107+TOTAIS!BW107+TOTAIS!CB107+TOTAIS!CG107+TOTAIS!CL107</f>
        <v>153.0791151224501</v>
      </c>
      <c r="J125" s="182">
        <v>41</v>
      </c>
      <c r="K125" s="182">
        <v>48</v>
      </c>
      <c r="L125" s="197"/>
      <c r="M125" s="199"/>
      <c r="N125" s="116"/>
      <c r="O125" s="116"/>
      <c r="P125" s="116"/>
    </row>
    <row r="126" spans="1:16" s="65" customFormat="1" x14ac:dyDescent="0.2">
      <c r="A126" s="99">
        <v>108</v>
      </c>
      <c r="B126" s="221" t="s">
        <v>53</v>
      </c>
      <c r="C126" s="207"/>
      <c r="D126" s="207"/>
      <c r="E126" s="209"/>
      <c r="F126" s="209"/>
      <c r="G126" s="77" t="s">
        <v>193</v>
      </c>
      <c r="H126" s="194">
        <f>TOTAIS!AL110+TOTAIS!AQ110+TOTAIS!AY110+TOTAIS!BG110+TOTAIS!BL110+TOTAIS!BQ110+TOTAIS!BV110+TOTAIS!CA110+TOTAIS!CF110+TOTAIS!CK110</f>
        <v>2.0966228362571777</v>
      </c>
      <c r="I126" s="194">
        <f>TOTAIS!AM110+TOTAIS!AR110+TOTAIS!AZ110+TOTAIS!BH110+TOTAIS!BM110+TOTAIS!BR110+TOTAIS!BW110+TOTAIS!CB110+TOTAIS!CG110+TOTAIS!CL110</f>
        <v>45.177115504632667</v>
      </c>
      <c r="J126" s="181">
        <v>131</v>
      </c>
      <c r="K126" s="181">
        <v>136</v>
      </c>
      <c r="L126" s="188"/>
      <c r="M126" s="189"/>
      <c r="N126" s="116"/>
      <c r="O126" s="116"/>
      <c r="P126" s="116"/>
    </row>
    <row r="127" spans="1:16" s="65" customFormat="1" x14ac:dyDescent="0.2">
      <c r="A127" s="99">
        <v>110</v>
      </c>
      <c r="B127" s="221" t="s">
        <v>54</v>
      </c>
      <c r="C127" s="207"/>
      <c r="D127" s="207"/>
      <c r="E127" s="208"/>
      <c r="F127" s="208"/>
      <c r="G127" s="77" t="s">
        <v>195</v>
      </c>
      <c r="H127" s="194">
        <f>TOTAIS!AL112+TOTAIS!AQ112+TOTAIS!AY112+TOTAIS!BG112+TOTAIS!BL112+TOTAIS!BQ112+TOTAIS!BV112+TOTAIS!CA112+TOTAIS!CF112+TOTAIS!CK112</f>
        <v>2.0902150706518841</v>
      </c>
      <c r="I127" s="194">
        <f>TOTAIS!AM112+TOTAIS!AR112+TOTAIS!AZ112+TOTAIS!BH112+TOTAIS!BM112+TOTAIS!BR112+TOTAIS!BW112+TOTAIS!CB112+TOTAIS!CG112+TOTAIS!CL112</f>
        <v>45.377152379021169</v>
      </c>
      <c r="J127" s="181">
        <v>132</v>
      </c>
      <c r="K127" s="182">
        <v>134</v>
      </c>
      <c r="L127" s="197"/>
      <c r="M127" s="199"/>
      <c r="N127" s="116"/>
      <c r="O127" s="116"/>
      <c r="P127" s="116"/>
    </row>
    <row r="128" spans="1:16" s="65" customFormat="1" x14ac:dyDescent="0.2">
      <c r="A128" s="99">
        <v>111</v>
      </c>
      <c r="B128" s="221" t="s">
        <v>54</v>
      </c>
      <c r="C128" s="207"/>
      <c r="D128" s="207"/>
      <c r="E128" s="208"/>
      <c r="F128" s="208"/>
      <c r="G128" s="77" t="s">
        <v>196</v>
      </c>
      <c r="H128" s="194">
        <f>TOTAIS!AL113+TOTAIS!AQ113+TOTAIS!AY113+TOTAIS!BG113+TOTAIS!BL113+TOTAIS!BQ113+TOTAIS!BV113+TOTAIS!CA113+TOTAIS!CF113+TOTAIS!CK113</f>
        <v>1.0101453650404668</v>
      </c>
      <c r="I128" s="194">
        <f>TOTAIS!AM113+TOTAIS!AR113+TOTAIS!AZ113+TOTAIS!BH113+TOTAIS!BM113+TOTAIS!BR113+TOTAIS!BW113+TOTAIS!CB113+TOTAIS!CG113+TOTAIS!CL113</f>
        <v>28.833027646322986</v>
      </c>
      <c r="J128" s="182">
        <v>146</v>
      </c>
      <c r="K128" s="181">
        <v>145</v>
      </c>
      <c r="L128" s="197"/>
      <c r="M128" s="199"/>
      <c r="N128" s="116"/>
      <c r="O128" s="116"/>
      <c r="P128" s="116"/>
    </row>
    <row r="129" spans="1:16" s="65" customFormat="1" x14ac:dyDescent="0.2">
      <c r="A129" s="99">
        <v>112</v>
      </c>
      <c r="B129" s="221" t="s">
        <v>54</v>
      </c>
      <c r="C129" s="207"/>
      <c r="D129" s="207"/>
      <c r="E129" s="208"/>
      <c r="F129" s="208"/>
      <c r="G129" s="77" t="s">
        <v>197</v>
      </c>
      <c r="H129" s="194">
        <f>TOTAIS!AL114+TOTAIS!AQ114+TOTAIS!AY114+TOTAIS!BG114+TOTAIS!BL114+TOTAIS!BQ114+TOTAIS!BV114+TOTAIS!CA114+TOTAIS!CF114+TOTAIS!CK114</f>
        <v>5.9401184940509815</v>
      </c>
      <c r="I129" s="194">
        <f>TOTAIS!AM114+TOTAIS!AR114+TOTAIS!AZ114+TOTAIS!BH114+TOTAIS!BM114+TOTAIS!BR114+TOTAIS!BW114+TOTAIS!CB114+TOTAIS!CG114+TOTAIS!CL114</f>
        <v>142.53528749811042</v>
      </c>
      <c r="J129" s="182">
        <v>69</v>
      </c>
      <c r="K129" s="182">
        <v>55</v>
      </c>
      <c r="L129" s="188"/>
      <c r="M129" s="189"/>
      <c r="N129" s="116"/>
      <c r="O129" s="116"/>
      <c r="P129" s="116"/>
    </row>
    <row r="130" spans="1:16" s="65" customFormat="1" x14ac:dyDescent="0.2">
      <c r="A130" s="99">
        <v>113</v>
      </c>
      <c r="B130" s="221" t="s">
        <v>54</v>
      </c>
      <c r="C130" s="207"/>
      <c r="D130" s="207"/>
      <c r="E130" s="208"/>
      <c r="F130" s="208"/>
      <c r="G130" s="77" t="s">
        <v>198</v>
      </c>
      <c r="H130" s="194">
        <f>TOTAIS!AL115+TOTAIS!AQ115+TOTAIS!AY115+TOTAIS!BG115+TOTAIS!BL115+TOTAIS!BQ115+TOTAIS!BV115+TOTAIS!CA115+TOTAIS!CF115+TOTAIS!CK115</f>
        <v>4.2865626120229789</v>
      </c>
      <c r="I130" s="194">
        <f>TOTAIS!AM115+TOTAIS!AR115+TOTAIS!AZ115+TOTAIS!BH115+TOTAIS!BM115+TOTAIS!BR115+TOTAIS!BW115+TOTAIS!CB115+TOTAIS!CG115+TOTAIS!CL115</f>
        <v>119.69140599398048</v>
      </c>
      <c r="J130" s="182">
        <v>105</v>
      </c>
      <c r="K130" s="181">
        <v>86</v>
      </c>
      <c r="L130" s="188"/>
      <c r="M130" s="189"/>
      <c r="N130" s="118"/>
      <c r="O130" s="118"/>
      <c r="P130" s="118"/>
    </row>
    <row r="131" spans="1:16" s="65" customFormat="1" x14ac:dyDescent="0.2">
      <c r="A131" s="99">
        <v>115</v>
      </c>
      <c r="B131" s="221" t="s">
        <v>55</v>
      </c>
      <c r="C131" s="207"/>
      <c r="D131" s="207"/>
      <c r="E131" s="209"/>
      <c r="F131" s="209"/>
      <c r="G131" s="77" t="s">
        <v>200</v>
      </c>
      <c r="H131" s="194">
        <f>TOTAIS!AL117+TOTAIS!AQ117+TOTAIS!AY117+TOTAIS!BG117+TOTAIS!BL117+TOTAIS!BQ117+TOTAIS!BV117+TOTAIS!CA117+TOTAIS!CF117+TOTAIS!CK117</f>
        <v>8.3308424896196556</v>
      </c>
      <c r="I131" s="194">
        <f>TOTAIS!AM117+TOTAIS!AR117+TOTAIS!AZ117+TOTAIS!BH117+TOTAIS!BM117+TOTAIS!BR117+TOTAIS!BW117+TOTAIS!CB117+TOTAIS!CG117+TOTAIS!CL117</f>
        <v>122.62592826881726</v>
      </c>
      <c r="J131" s="181">
        <v>38</v>
      </c>
      <c r="K131" s="182">
        <v>88</v>
      </c>
      <c r="L131" s="197"/>
      <c r="M131" s="199"/>
      <c r="N131" s="116"/>
      <c r="O131" s="116"/>
      <c r="P131" s="116"/>
    </row>
    <row r="132" spans="1:16" s="65" customFormat="1" x14ac:dyDescent="0.2">
      <c r="A132" s="99">
        <v>117</v>
      </c>
      <c r="B132" s="220" t="s">
        <v>56</v>
      </c>
      <c r="C132" s="207"/>
      <c r="D132" s="207"/>
      <c r="E132" s="208"/>
      <c r="F132" s="208"/>
      <c r="G132" s="77" t="s">
        <v>202</v>
      </c>
      <c r="H132" s="194">
        <f>TOTAIS!AL119+TOTAIS!AQ119+TOTAIS!AY119+TOTAIS!BG119+TOTAIS!BL119+TOTAIS!BQ119+TOTAIS!BV119+TOTAIS!CA119+TOTAIS!CF119+TOTAIS!CK119</f>
        <v>6.8092159392209748</v>
      </c>
      <c r="I132" s="194">
        <f>TOTAIS!AM119+TOTAIS!AR119+TOTAIS!AZ119+TOTAIS!BH119+TOTAIS!BM119+TOTAIS!BR119+TOTAIS!BW119+TOTAIS!CB119+TOTAIS!CG119+TOTAIS!CL119</f>
        <v>160.66695385916731</v>
      </c>
      <c r="J132" s="181">
        <v>56</v>
      </c>
      <c r="K132" s="181">
        <v>40</v>
      </c>
      <c r="L132" s="197"/>
      <c r="M132" s="199"/>
      <c r="N132" s="116"/>
      <c r="O132" s="116"/>
      <c r="P132" s="116"/>
    </row>
    <row r="133" spans="1:16" s="65" customFormat="1" x14ac:dyDescent="0.2">
      <c r="A133" s="99">
        <v>118</v>
      </c>
      <c r="B133" s="220" t="s">
        <v>56</v>
      </c>
      <c r="C133" s="207"/>
      <c r="D133" s="207"/>
      <c r="E133" s="208"/>
      <c r="F133" s="208"/>
      <c r="G133" s="77" t="s">
        <v>203</v>
      </c>
      <c r="H133" s="194">
        <f>TOTAIS!AL120+TOTAIS!AQ120+TOTAIS!AY120+TOTAIS!BG120+TOTAIS!BL120+TOTAIS!BQ120+TOTAIS!BV120+TOTAIS!CA120+TOTAIS!CF120+TOTAIS!CK120</f>
        <v>25.269588499377491</v>
      </c>
      <c r="I133" s="194">
        <f>TOTAIS!AM120+TOTAIS!AR120+TOTAIS!AZ120+TOTAIS!BH120+TOTAIS!BM120+TOTAIS!BR120+TOTAIS!BW120+TOTAIS!CB120+TOTAIS!CG120+TOTAIS!CL120</f>
        <v>367.66665897462457</v>
      </c>
      <c r="J133" s="182">
        <v>9</v>
      </c>
      <c r="K133" s="182">
        <v>10</v>
      </c>
      <c r="L133" s="188"/>
      <c r="M133" s="189"/>
      <c r="N133" s="116"/>
      <c r="O133" s="116"/>
      <c r="P133" s="116"/>
    </row>
    <row r="134" spans="1:16" s="65" customFormat="1" x14ac:dyDescent="0.2">
      <c r="A134" s="99">
        <v>120</v>
      </c>
      <c r="B134" s="221" t="s">
        <v>57</v>
      </c>
      <c r="C134" s="207"/>
      <c r="D134" s="207"/>
      <c r="E134" s="208"/>
      <c r="F134" s="208"/>
      <c r="G134" s="77" t="s">
        <v>205</v>
      </c>
      <c r="H134" s="194">
        <f>TOTAIS!AL122+TOTAIS!AQ122+TOTAIS!AY122+TOTAIS!BG122+TOTAIS!BL122+TOTAIS!BQ122+TOTAIS!BV122+TOTAIS!CA122+TOTAIS!CF122+TOTAIS!CK122</f>
        <v>5.4936413725830056</v>
      </c>
      <c r="I134" s="194">
        <f>TOTAIS!AM122+TOTAIS!AR122+TOTAIS!AZ122+TOTAIS!BH122+TOTAIS!BM122+TOTAIS!BR122+TOTAIS!BW122+TOTAIS!CB122+TOTAIS!CG122+TOTAIS!CL122</f>
        <v>137.29714295788466</v>
      </c>
      <c r="J134" s="182">
        <v>78</v>
      </c>
      <c r="K134" s="181">
        <v>67</v>
      </c>
      <c r="L134" s="188"/>
      <c r="M134" s="189"/>
      <c r="N134" s="116"/>
      <c r="O134" s="116"/>
      <c r="P134" s="116"/>
    </row>
    <row r="135" spans="1:16" s="65" customFormat="1" x14ac:dyDescent="0.2">
      <c r="A135" s="99">
        <v>122</v>
      </c>
      <c r="B135" s="220" t="s">
        <v>58</v>
      </c>
      <c r="C135" s="207"/>
      <c r="D135" s="207"/>
      <c r="E135" s="208"/>
      <c r="F135" s="208"/>
      <c r="G135" s="77" t="s">
        <v>207</v>
      </c>
      <c r="H135" s="194">
        <f>TOTAIS!AL124+TOTAIS!AQ124+TOTAIS!AY124+TOTAIS!BG124+TOTAIS!BL124+TOTAIS!BQ124+TOTAIS!BV124+TOTAIS!CA124+TOTAIS!CF124+TOTAIS!CK124</f>
        <v>7.3654114435735085</v>
      </c>
      <c r="I135" s="194">
        <f>TOTAIS!AM124+TOTAIS!AR124+TOTAIS!AZ124+TOTAIS!BH124+TOTAIS!BM124+TOTAIS!BR124+TOTAIS!BW124+TOTAIS!CB124+TOTAIS!CG124+TOTAIS!CL124</f>
        <v>123.40478983695674</v>
      </c>
      <c r="J135" s="182">
        <v>47</v>
      </c>
      <c r="K135" s="182">
        <v>85</v>
      </c>
      <c r="L135" s="188"/>
      <c r="M135" s="189"/>
      <c r="N135" s="116"/>
      <c r="O135" s="116"/>
      <c r="P135" s="116"/>
    </row>
    <row r="136" spans="1:16" s="65" customFormat="1" x14ac:dyDescent="0.2">
      <c r="A136" s="99">
        <v>126</v>
      </c>
      <c r="B136" s="221" t="s">
        <v>61</v>
      </c>
      <c r="C136" s="207"/>
      <c r="D136" s="207"/>
      <c r="E136" s="209"/>
      <c r="F136" s="209"/>
      <c r="G136" s="77" t="s">
        <v>210</v>
      </c>
      <c r="H136" s="194">
        <f>TOTAIS!AL128+TOTAIS!AQ128+TOTAIS!AY128+TOTAIS!BG128+TOTAIS!BL128+TOTAIS!BQ128+TOTAIS!BV128+TOTAIS!CA128+TOTAIS!CF128+TOTAIS!CK128</f>
        <v>5.7594987394835426</v>
      </c>
      <c r="I136" s="194">
        <f>TOTAIS!AM128+TOTAIS!AR128+TOTAIS!AZ128+TOTAIS!BH128+TOTAIS!BM128+TOTAIS!BR128+TOTAIS!BW128+TOTAIS!CB128+TOTAIS!CG128+TOTAIS!CL128</f>
        <v>141.74501318028521</v>
      </c>
      <c r="J136" s="181">
        <v>72</v>
      </c>
      <c r="K136" s="181">
        <v>58</v>
      </c>
      <c r="L136" s="197"/>
      <c r="M136" s="199"/>
      <c r="N136" s="116"/>
      <c r="O136" s="116"/>
      <c r="P136" s="116"/>
    </row>
    <row r="137" spans="1:16" s="65" customFormat="1" x14ac:dyDescent="0.2">
      <c r="A137" s="99">
        <v>129</v>
      </c>
      <c r="B137" s="221" t="s">
        <v>63</v>
      </c>
      <c r="C137" s="207"/>
      <c r="D137" s="207"/>
      <c r="E137" s="208"/>
      <c r="F137" s="208"/>
      <c r="G137" s="77" t="s">
        <v>212</v>
      </c>
      <c r="H137" s="194">
        <f>TOTAIS!AL131+TOTAIS!AQ131+TOTAIS!AY131+TOTAIS!BG131+TOTAIS!BL131+TOTAIS!BQ131+TOTAIS!BV131+TOTAIS!CA131+TOTAIS!CF131+TOTAIS!CK131</f>
        <v>7.5644018653642018</v>
      </c>
      <c r="I137" s="194">
        <f>TOTAIS!AM131+TOTAIS!AR131+TOTAIS!AZ131+TOTAIS!BH131+TOTAIS!BM131+TOTAIS!BR131+TOTAIS!BW131+TOTAIS!CB131+TOTAIS!CG131+TOTAIS!CL131</f>
        <v>171.82796912753972</v>
      </c>
      <c r="J137" s="181">
        <v>46</v>
      </c>
      <c r="K137" s="182">
        <v>35</v>
      </c>
      <c r="L137" s="188"/>
      <c r="M137" s="189"/>
      <c r="N137" s="116"/>
      <c r="O137" s="116"/>
      <c r="P137" s="116"/>
    </row>
    <row r="138" spans="1:16" s="65" customFormat="1" x14ac:dyDescent="0.2">
      <c r="A138" s="99">
        <v>130</v>
      </c>
      <c r="B138" s="221" t="s">
        <v>63</v>
      </c>
      <c r="C138" s="207"/>
      <c r="D138" s="207"/>
      <c r="E138" s="208"/>
      <c r="F138" s="208"/>
      <c r="G138" s="77" t="s">
        <v>213</v>
      </c>
      <c r="H138" s="194">
        <f>TOTAIS!AL132+TOTAIS!AQ132+TOTAIS!AY132+TOTAIS!BG132+TOTAIS!BL132+TOTAIS!BQ132+TOTAIS!BV132+TOTAIS!CA132+TOTAIS!CF132+TOTAIS!CK132</f>
        <v>3.7746767821623961</v>
      </c>
      <c r="I138" s="194">
        <f>TOTAIS!AM132+TOTAIS!AR132+TOTAIS!AZ132+TOTAIS!BH132+TOTAIS!BM132+TOTAIS!BR132+TOTAIS!BW132+TOTAIS!CB132+TOTAIS!CG132+TOTAIS!CL132</f>
        <v>69.979392224012528</v>
      </c>
      <c r="J138" s="182">
        <v>111</v>
      </c>
      <c r="K138" s="181">
        <v>111</v>
      </c>
      <c r="L138" s="188"/>
      <c r="M138" s="189"/>
      <c r="N138" s="116"/>
      <c r="O138" s="116"/>
      <c r="P138" s="116"/>
    </row>
    <row r="139" spans="1:16" s="65" customFormat="1" x14ac:dyDescent="0.2">
      <c r="A139" s="99">
        <v>133</v>
      </c>
      <c r="B139" s="221" t="s">
        <v>65</v>
      </c>
      <c r="C139" s="207"/>
      <c r="D139" s="207"/>
      <c r="E139" s="208"/>
      <c r="F139" s="208"/>
      <c r="G139" s="77" t="s">
        <v>215</v>
      </c>
      <c r="H139" s="194">
        <f>TOTAIS!AL135+TOTAIS!AQ135+TOTAIS!AY135+TOTAIS!BG135+TOTAIS!BL135+TOTAIS!BQ135+TOTAIS!BV135+TOTAIS!CA135+TOTAIS!CF135+TOTAIS!CK135</f>
        <v>4.1458799829239412</v>
      </c>
      <c r="I139" s="194">
        <f>TOTAIS!AM135+TOTAIS!AR135+TOTAIS!AZ135+TOTAIS!BH135+TOTAIS!BM135+TOTAIS!BR135+TOTAIS!BW135+TOTAIS!CB135+TOTAIS!CG135+TOTAIS!CL135</f>
        <v>114.61311619118874</v>
      </c>
      <c r="J139" s="182">
        <v>107</v>
      </c>
      <c r="K139" s="182">
        <v>84</v>
      </c>
      <c r="L139" s="197"/>
      <c r="M139" s="199"/>
      <c r="N139" s="116"/>
      <c r="O139" s="116"/>
      <c r="P139" s="116"/>
    </row>
    <row r="140" spans="1:16" s="65" customFormat="1" x14ac:dyDescent="0.2">
      <c r="A140" s="99">
        <v>134</v>
      </c>
      <c r="B140" s="221" t="s">
        <v>65</v>
      </c>
      <c r="C140" s="207"/>
      <c r="D140" s="207"/>
      <c r="E140" s="209"/>
      <c r="F140" s="209"/>
      <c r="G140" s="77" t="s">
        <v>216</v>
      </c>
      <c r="H140" s="194">
        <f>TOTAIS!AL136+TOTAIS!AQ136+TOTAIS!AY136+TOTAIS!BG136+TOTAIS!BL136+TOTAIS!BQ136+TOTAIS!BV136+TOTAIS!CA136+TOTAIS!CF136+TOTAIS!CK136</f>
        <v>4.9487381942893682</v>
      </c>
      <c r="I140" s="194">
        <f>TOTAIS!AM136+TOTAIS!AR136+TOTAIS!AZ136+TOTAIS!BH136+TOTAIS!BM136+TOTAIS!BR136+TOTAIS!BW136+TOTAIS!CB136+TOTAIS!CG136+TOTAIS!CL136</f>
        <v>131.62913857938835</v>
      </c>
      <c r="J140" s="182">
        <v>86</v>
      </c>
      <c r="K140" s="181">
        <v>71</v>
      </c>
      <c r="L140" s="197"/>
      <c r="M140" s="199"/>
      <c r="N140" s="116"/>
      <c r="O140" s="116"/>
      <c r="P140" s="116"/>
    </row>
    <row r="141" spans="1:16" s="65" customFormat="1" x14ac:dyDescent="0.2">
      <c r="A141" s="99">
        <v>135</v>
      </c>
      <c r="B141" s="221" t="s">
        <v>65</v>
      </c>
      <c r="C141" s="207"/>
      <c r="D141" s="207"/>
      <c r="E141" s="208"/>
      <c r="F141" s="208"/>
      <c r="G141" s="77" t="s">
        <v>217</v>
      </c>
      <c r="H141" s="194">
        <f>TOTAIS!AL137+TOTAIS!AQ137+TOTAIS!AY137+TOTAIS!BG137+TOTAIS!BL137+TOTAIS!BQ137+TOTAIS!BV137+TOTAIS!CA137+TOTAIS!CF137+TOTAIS!CK137</f>
        <v>6.447342078445649</v>
      </c>
      <c r="I141" s="194">
        <f>TOTAIS!AM137+TOTAIS!AR137+TOTAIS!AZ137+TOTAIS!BH137+TOTAIS!BM137+TOTAIS!BR137+TOTAIS!BW137+TOTAIS!CB137+TOTAIS!CG137+TOTAIS!CL137</f>
        <v>103.24221818832305</v>
      </c>
      <c r="J141" s="181">
        <v>59</v>
      </c>
      <c r="K141" s="182">
        <v>94</v>
      </c>
      <c r="L141" s="197"/>
      <c r="M141" s="199"/>
      <c r="N141" s="116"/>
      <c r="O141" s="116"/>
      <c r="P141" s="116"/>
    </row>
    <row r="142" spans="1:16" s="65" customFormat="1" x14ac:dyDescent="0.2">
      <c r="A142" s="99">
        <v>137</v>
      </c>
      <c r="B142" s="221" t="s">
        <v>66</v>
      </c>
      <c r="C142" s="207"/>
      <c r="D142" s="207"/>
      <c r="E142" s="208"/>
      <c r="F142" s="208"/>
      <c r="G142" s="77" t="s">
        <v>219</v>
      </c>
      <c r="H142" s="194">
        <f>TOTAIS!AL139+TOTAIS!AQ139+TOTAIS!AY139+TOTAIS!BG139+TOTAIS!BL139+TOTAIS!BQ139+TOTAIS!BV139+TOTAIS!CA139+TOTAIS!CF139+TOTAIS!CK139</f>
        <v>8.9555305438954367</v>
      </c>
      <c r="I142" s="194">
        <f>TOTAIS!AM139+TOTAIS!AR139+TOTAIS!AZ139+TOTAIS!BH139+TOTAIS!BM139+TOTAIS!BR139+TOTAIS!BW139+TOTAIS!CB139+TOTAIS!CG139+TOTAIS!CL139</f>
        <v>174.80969682164604</v>
      </c>
      <c r="J142" s="181">
        <v>35</v>
      </c>
      <c r="K142" s="181">
        <v>34</v>
      </c>
      <c r="L142" s="188"/>
      <c r="M142" s="189"/>
      <c r="N142" s="116"/>
      <c r="O142" s="116"/>
      <c r="P142" s="116"/>
    </row>
    <row r="143" spans="1:16" s="65" customFormat="1" x14ac:dyDescent="0.2">
      <c r="A143" s="99">
        <v>138</v>
      </c>
      <c r="B143" s="221" t="s">
        <v>66</v>
      </c>
      <c r="C143" s="207"/>
      <c r="D143" s="207"/>
      <c r="E143" s="208"/>
      <c r="F143" s="208"/>
      <c r="G143" s="77" t="s">
        <v>220</v>
      </c>
      <c r="H143" s="194">
        <f>TOTAIS!AL140+TOTAIS!AQ140+TOTAIS!AY140+TOTAIS!BG140+TOTAIS!BL140+TOTAIS!BQ140+TOTAIS!BV140+TOTAIS!CA140+TOTAIS!CF140+TOTAIS!CK140</f>
        <v>1.3587259515453529</v>
      </c>
      <c r="I143" s="194">
        <f>TOTAIS!AM140+TOTAIS!AR140+TOTAIS!AZ140+TOTAIS!BH140+TOTAIS!BM140+TOTAIS!BR140+TOTAIS!BW140+TOTAIS!CB140+TOTAIS!CG140+TOTAIS!CL140</f>
        <v>35.10848647592708</v>
      </c>
      <c r="J143" s="182">
        <v>141</v>
      </c>
      <c r="K143" s="182">
        <v>142</v>
      </c>
      <c r="L143" s="197"/>
      <c r="M143" s="199"/>
      <c r="N143" s="116"/>
      <c r="O143" s="116"/>
      <c r="P143" s="116"/>
    </row>
    <row r="144" spans="1:16" s="65" customFormat="1" x14ac:dyDescent="0.2">
      <c r="A144" s="99">
        <v>143</v>
      </c>
      <c r="B144" s="221" t="s">
        <v>69</v>
      </c>
      <c r="C144" s="207"/>
      <c r="D144" s="207"/>
      <c r="E144" s="209"/>
      <c r="F144" s="209"/>
      <c r="G144" s="77" t="s">
        <v>223</v>
      </c>
      <c r="H144" s="194">
        <f>TOTAIS!AL144+TOTAIS!AQ144+TOTAIS!AY144+TOTAIS!BG144+TOTAIS!BL144+TOTAIS!BQ144+TOTAIS!BV144+TOTAIS!CA144+TOTAIS!CF144+TOTAIS!CK144</f>
        <v>9.9357683546795421</v>
      </c>
      <c r="I144" s="194">
        <f>TOTAIS!AM144+TOTAIS!AR144+TOTAIS!AZ144+TOTAIS!BH144+TOTAIS!BM144+TOTAIS!BR144+TOTAIS!BW144+TOTAIS!CB144+TOTAIS!CG144+TOTAIS!CL144</f>
        <v>197.99928585893798</v>
      </c>
      <c r="J144" s="182">
        <v>31</v>
      </c>
      <c r="K144" s="181">
        <v>23</v>
      </c>
      <c r="L144" s="197"/>
      <c r="M144" s="199"/>
      <c r="N144" s="116"/>
      <c r="O144" s="116"/>
      <c r="P144" s="116"/>
    </row>
    <row r="145" spans="1:1035" x14ac:dyDescent="0.2">
      <c r="A145" s="99">
        <v>147</v>
      </c>
      <c r="B145" s="221" t="s">
        <v>72</v>
      </c>
      <c r="C145" s="207"/>
      <c r="D145" s="207"/>
      <c r="E145" s="208"/>
      <c r="F145" s="208"/>
      <c r="G145" s="77" t="s">
        <v>226</v>
      </c>
      <c r="H145" s="194">
        <f>TOTAIS!AL147+TOTAIS!AQ147+TOTAIS!AY147+TOTAIS!BG147+TOTAIS!BL147+TOTAIS!BQ147+TOTAIS!BV147+TOTAIS!CA147+TOTAIS!CF147+TOTAIS!CK147</f>
        <v>4.7558221053793446</v>
      </c>
      <c r="I145" s="194">
        <f>TOTAIS!AM147+TOTAIS!AR147+TOTAIS!AZ147+TOTAIS!BH147+TOTAIS!BM147+TOTAIS!BR147+TOTAIS!BW147+TOTAIS!CB147+TOTAIS!CG147+TOTAIS!CL147</f>
        <v>126.64619555049096</v>
      </c>
      <c r="J145" s="182">
        <v>94</v>
      </c>
      <c r="K145" s="182">
        <v>77</v>
      </c>
      <c r="L145" s="188"/>
      <c r="M145" s="189"/>
      <c r="N145" s="116"/>
      <c r="O145" s="116"/>
      <c r="P145" s="116"/>
      <c r="Q145" s="65"/>
      <c r="R145" s="65"/>
      <c r="S145" s="65"/>
      <c r="T145" s="65"/>
      <c r="U145" s="65"/>
      <c r="V145" s="65"/>
      <c r="W145" s="65"/>
      <c r="X145" s="65"/>
      <c r="Y145" s="65"/>
      <c r="Z145" s="65"/>
      <c r="AA145" s="65"/>
      <c r="AB145" s="65"/>
      <c r="AC145" s="65"/>
      <c r="AD145" s="65"/>
      <c r="AE145" s="65"/>
      <c r="AF145" s="65"/>
      <c r="AG145" s="65"/>
      <c r="AH145" s="65"/>
      <c r="AI145" s="65"/>
      <c r="AJ145" s="65"/>
      <c r="AK145" s="65"/>
      <c r="AL145" s="65"/>
      <c r="AM145" s="65"/>
      <c r="AN145" s="65"/>
      <c r="AO145" s="65"/>
      <c r="AP145" s="65"/>
      <c r="AQ145" s="65"/>
      <c r="AR145" s="65"/>
      <c r="AS145" s="65"/>
      <c r="AT145" s="65"/>
      <c r="AU145" s="65"/>
      <c r="AV145" s="65"/>
      <c r="AW145" s="65"/>
      <c r="AX145" s="65"/>
      <c r="AY145" s="65"/>
      <c r="AZ145" s="65"/>
      <c r="BA145" s="65"/>
      <c r="BB145" s="65"/>
      <c r="BC145" s="65"/>
      <c r="BD145" s="65"/>
      <c r="BE145" s="65"/>
      <c r="BF145" s="65"/>
      <c r="BG145" s="65"/>
      <c r="BH145" s="65"/>
      <c r="BI145" s="65"/>
      <c r="BJ145" s="65"/>
      <c r="BK145" s="65"/>
      <c r="BL145" s="65"/>
      <c r="BM145" s="65"/>
      <c r="BN145" s="65"/>
      <c r="BO145" s="65"/>
      <c r="BP145" s="65"/>
      <c r="BQ145" s="65"/>
      <c r="BR145" s="65"/>
      <c r="BS145" s="65"/>
      <c r="BT145" s="65"/>
      <c r="BU145" s="65"/>
      <c r="BV145" s="65"/>
      <c r="BW145" s="65"/>
      <c r="BX145" s="65"/>
      <c r="BY145" s="65"/>
      <c r="BZ145" s="65"/>
      <c r="CA145" s="65"/>
      <c r="CB145" s="65"/>
      <c r="CC145" s="65"/>
      <c r="CD145" s="65"/>
      <c r="CE145" s="65"/>
      <c r="CF145" s="65"/>
      <c r="CG145" s="65"/>
      <c r="CH145" s="65"/>
      <c r="CI145" s="65"/>
      <c r="CJ145" s="65"/>
      <c r="CK145" s="65"/>
      <c r="CL145" s="65"/>
      <c r="CM145" s="65"/>
      <c r="CN145" s="65"/>
      <c r="CO145" s="65"/>
      <c r="CP145" s="65"/>
      <c r="CQ145" s="65"/>
      <c r="CR145" s="65"/>
      <c r="CS145" s="65"/>
      <c r="CT145" s="65"/>
      <c r="CU145" s="65"/>
      <c r="CV145" s="65"/>
      <c r="CW145" s="65"/>
      <c r="CX145" s="65"/>
      <c r="CY145" s="65"/>
      <c r="CZ145" s="65"/>
      <c r="DA145" s="65"/>
      <c r="DB145" s="65"/>
      <c r="DC145" s="65"/>
      <c r="DD145" s="65"/>
      <c r="DE145" s="65"/>
      <c r="DF145" s="65"/>
      <c r="DG145" s="65"/>
      <c r="DH145" s="65"/>
      <c r="DI145" s="65"/>
      <c r="DJ145" s="65"/>
      <c r="DK145" s="65"/>
      <c r="DL145" s="65"/>
      <c r="DM145" s="65"/>
      <c r="DN145" s="65"/>
      <c r="DO145" s="65"/>
      <c r="DP145" s="65"/>
      <c r="DQ145" s="65"/>
      <c r="DR145" s="65"/>
      <c r="DS145" s="65"/>
      <c r="DT145" s="65"/>
      <c r="DU145" s="65"/>
      <c r="DV145" s="65"/>
      <c r="DW145" s="65"/>
      <c r="DX145" s="65"/>
      <c r="DY145" s="65"/>
      <c r="DZ145" s="65"/>
      <c r="EA145" s="65"/>
      <c r="EB145" s="65"/>
      <c r="EC145" s="65"/>
      <c r="ED145" s="65"/>
      <c r="EE145" s="65"/>
      <c r="EF145" s="65"/>
      <c r="EG145" s="65"/>
      <c r="EH145" s="65"/>
      <c r="EI145" s="65"/>
      <c r="EJ145" s="65"/>
      <c r="EK145" s="65"/>
      <c r="EL145" s="65"/>
      <c r="EM145" s="65"/>
      <c r="EN145" s="65"/>
      <c r="EO145" s="65"/>
      <c r="EP145" s="65"/>
      <c r="EQ145" s="65"/>
      <c r="ER145" s="65"/>
      <c r="ES145" s="65"/>
      <c r="ET145" s="65"/>
      <c r="EU145" s="65"/>
      <c r="EV145" s="65"/>
      <c r="EW145" s="65"/>
      <c r="EX145" s="65"/>
      <c r="EY145" s="65"/>
      <c r="EZ145" s="65"/>
      <c r="FA145" s="65"/>
      <c r="FB145" s="65"/>
      <c r="FC145" s="65"/>
      <c r="FD145" s="65"/>
      <c r="FE145" s="65"/>
      <c r="FF145" s="65"/>
      <c r="FG145" s="65"/>
      <c r="FH145" s="65"/>
      <c r="FI145" s="65"/>
      <c r="FJ145" s="65"/>
      <c r="FK145" s="65"/>
      <c r="FL145" s="65"/>
      <c r="FM145" s="65"/>
      <c r="FN145" s="65"/>
      <c r="FO145" s="65"/>
      <c r="FP145" s="65"/>
      <c r="FQ145" s="65"/>
      <c r="FR145" s="65"/>
      <c r="FS145" s="65"/>
      <c r="FT145" s="65"/>
      <c r="FU145" s="65"/>
      <c r="FV145" s="65"/>
      <c r="FW145" s="65"/>
      <c r="FX145" s="65"/>
      <c r="FY145" s="65"/>
      <c r="FZ145" s="65"/>
      <c r="GA145" s="65"/>
      <c r="GB145" s="65"/>
      <c r="GC145" s="65"/>
      <c r="GD145" s="65"/>
      <c r="GE145" s="65"/>
      <c r="GF145" s="65"/>
      <c r="GG145" s="65"/>
      <c r="GH145" s="65"/>
      <c r="GI145" s="65"/>
      <c r="GJ145" s="65"/>
      <c r="GK145" s="65"/>
      <c r="GL145" s="65"/>
      <c r="GM145" s="65"/>
      <c r="GN145" s="65"/>
      <c r="GO145" s="65"/>
      <c r="GP145" s="65"/>
      <c r="GQ145" s="65"/>
      <c r="GR145" s="65"/>
      <c r="GS145" s="65"/>
      <c r="GT145" s="65"/>
      <c r="GU145" s="65"/>
      <c r="GV145" s="65"/>
      <c r="GW145" s="65"/>
      <c r="GX145" s="65"/>
      <c r="GY145" s="65"/>
      <c r="GZ145" s="65"/>
      <c r="HA145" s="65"/>
      <c r="HB145" s="65"/>
      <c r="HC145" s="65"/>
      <c r="HD145" s="65"/>
      <c r="HE145" s="65"/>
      <c r="HF145" s="65"/>
      <c r="HG145" s="65"/>
      <c r="HH145" s="65"/>
      <c r="HI145" s="65"/>
      <c r="HJ145" s="65"/>
      <c r="HK145" s="65"/>
      <c r="HL145" s="65"/>
      <c r="HM145" s="65"/>
      <c r="HN145" s="65"/>
      <c r="HO145" s="65"/>
      <c r="HP145" s="65"/>
      <c r="HQ145" s="65"/>
      <c r="HR145" s="65"/>
      <c r="HS145" s="65"/>
      <c r="HT145" s="65"/>
      <c r="HU145" s="65"/>
      <c r="HV145" s="65"/>
      <c r="HW145" s="65"/>
      <c r="HX145" s="65"/>
      <c r="HY145" s="65"/>
      <c r="HZ145" s="65"/>
      <c r="IA145" s="65"/>
      <c r="IB145" s="65"/>
      <c r="IC145" s="65"/>
      <c r="ID145" s="65"/>
      <c r="IE145" s="65"/>
      <c r="IF145" s="65"/>
      <c r="IG145" s="65"/>
      <c r="IH145" s="65"/>
      <c r="II145" s="65"/>
      <c r="IJ145" s="65"/>
      <c r="IK145" s="65"/>
      <c r="IL145" s="65"/>
      <c r="IM145" s="65"/>
      <c r="IN145" s="65"/>
      <c r="IO145" s="65"/>
      <c r="IP145" s="65"/>
      <c r="IQ145" s="65"/>
      <c r="IR145" s="65"/>
      <c r="IS145" s="65"/>
      <c r="IT145" s="65"/>
      <c r="IU145" s="65"/>
      <c r="IV145" s="65"/>
      <c r="IW145" s="65"/>
      <c r="IX145" s="65"/>
      <c r="IY145" s="65"/>
      <c r="IZ145" s="65"/>
      <c r="JA145" s="65"/>
      <c r="JB145" s="65"/>
      <c r="JC145" s="65"/>
      <c r="JD145" s="65"/>
      <c r="JE145" s="65"/>
      <c r="JF145" s="65"/>
      <c r="JG145" s="65"/>
      <c r="JH145" s="65"/>
      <c r="JI145" s="65"/>
      <c r="JJ145" s="65"/>
      <c r="JK145" s="65"/>
      <c r="JL145" s="65"/>
      <c r="JM145" s="65"/>
      <c r="JN145" s="65"/>
      <c r="JO145" s="65"/>
      <c r="JP145" s="65"/>
      <c r="JQ145" s="65"/>
      <c r="JR145" s="65"/>
      <c r="JS145" s="65"/>
      <c r="JT145" s="65"/>
      <c r="JU145" s="65"/>
      <c r="JV145" s="65"/>
      <c r="JW145" s="65"/>
      <c r="JX145" s="65"/>
      <c r="JY145" s="65"/>
      <c r="JZ145" s="65"/>
      <c r="KA145" s="65"/>
      <c r="KB145" s="65"/>
      <c r="KC145" s="65"/>
      <c r="KD145" s="65"/>
      <c r="KE145" s="65"/>
      <c r="KF145" s="65"/>
      <c r="KG145" s="65"/>
      <c r="KH145" s="65"/>
      <c r="KI145" s="65"/>
      <c r="KJ145" s="65"/>
      <c r="KK145" s="65"/>
      <c r="KL145" s="65"/>
      <c r="KM145" s="65"/>
      <c r="KN145" s="65"/>
      <c r="KO145" s="65"/>
      <c r="KP145" s="65"/>
      <c r="KQ145" s="65"/>
      <c r="KR145" s="65"/>
      <c r="KS145" s="65"/>
      <c r="KT145" s="65"/>
      <c r="KU145" s="65"/>
      <c r="KV145" s="65"/>
      <c r="KW145" s="65"/>
      <c r="KX145" s="65"/>
      <c r="KY145" s="65"/>
      <c r="KZ145" s="65"/>
      <c r="LA145" s="65"/>
      <c r="LB145" s="65"/>
      <c r="LC145" s="65"/>
      <c r="LD145" s="65"/>
      <c r="LE145" s="65"/>
      <c r="LF145" s="65"/>
      <c r="LG145" s="65"/>
      <c r="LH145" s="65"/>
      <c r="LI145" s="65"/>
      <c r="LJ145" s="65"/>
      <c r="LK145" s="65"/>
      <c r="LL145" s="65"/>
      <c r="LM145" s="65"/>
      <c r="LN145" s="65"/>
      <c r="LO145" s="65"/>
      <c r="LP145" s="65"/>
      <c r="LQ145" s="65"/>
      <c r="LR145" s="65"/>
      <c r="LS145" s="65"/>
      <c r="LT145" s="65"/>
      <c r="LU145" s="65"/>
      <c r="LV145" s="65"/>
      <c r="LW145" s="65"/>
      <c r="LX145" s="65"/>
      <c r="LY145" s="65"/>
      <c r="LZ145" s="65"/>
      <c r="MA145" s="65"/>
      <c r="MB145" s="65"/>
      <c r="MC145" s="65"/>
      <c r="MD145" s="65"/>
      <c r="ME145" s="65"/>
      <c r="MF145" s="65"/>
      <c r="MG145" s="65"/>
      <c r="MH145" s="65"/>
      <c r="MI145" s="65"/>
      <c r="MJ145" s="65"/>
      <c r="MK145" s="65"/>
      <c r="ML145" s="65"/>
      <c r="MM145" s="65"/>
      <c r="MN145" s="65"/>
      <c r="MO145" s="65"/>
      <c r="MP145" s="65"/>
      <c r="MQ145" s="65"/>
      <c r="MR145" s="65"/>
      <c r="MS145" s="65"/>
      <c r="MT145" s="65"/>
      <c r="MU145" s="65"/>
      <c r="MV145" s="65"/>
      <c r="MW145" s="65"/>
      <c r="MX145" s="65"/>
      <c r="MY145" s="65"/>
      <c r="MZ145" s="65"/>
      <c r="NA145" s="65"/>
      <c r="NB145" s="65"/>
      <c r="NC145" s="65"/>
      <c r="ND145" s="65"/>
      <c r="NE145" s="65"/>
      <c r="NF145" s="65"/>
      <c r="NG145" s="65"/>
      <c r="NH145" s="65"/>
      <c r="NI145" s="65"/>
      <c r="NJ145" s="65"/>
      <c r="NK145" s="65"/>
      <c r="NL145" s="65"/>
      <c r="NM145" s="65"/>
      <c r="NN145" s="65"/>
      <c r="NO145" s="65"/>
      <c r="NP145" s="65"/>
      <c r="NQ145" s="65"/>
      <c r="NR145" s="65"/>
      <c r="NS145" s="65"/>
      <c r="NT145" s="65"/>
      <c r="NU145" s="65"/>
      <c r="NV145" s="65"/>
      <c r="NW145" s="65"/>
      <c r="NX145" s="65"/>
      <c r="NY145" s="65"/>
      <c r="NZ145" s="65"/>
      <c r="OA145" s="65"/>
      <c r="OB145" s="65"/>
      <c r="OC145" s="65"/>
      <c r="OD145" s="65"/>
      <c r="OE145" s="65"/>
      <c r="OF145" s="65"/>
      <c r="OG145" s="65"/>
      <c r="OH145" s="65"/>
      <c r="OI145" s="65"/>
      <c r="OJ145" s="65"/>
      <c r="OK145" s="65"/>
      <c r="OL145" s="65"/>
      <c r="OM145" s="65"/>
      <c r="ON145" s="65"/>
      <c r="OO145" s="65"/>
      <c r="OP145" s="65"/>
      <c r="OQ145" s="65"/>
      <c r="OR145" s="65"/>
      <c r="OS145" s="65"/>
      <c r="OT145" s="65"/>
      <c r="OU145" s="65"/>
      <c r="OV145" s="65"/>
      <c r="OW145" s="65"/>
      <c r="OX145" s="65"/>
      <c r="OY145" s="65"/>
      <c r="OZ145" s="65"/>
      <c r="PA145" s="65"/>
      <c r="PB145" s="65"/>
      <c r="PC145" s="65"/>
      <c r="PD145" s="65"/>
      <c r="PE145" s="65"/>
      <c r="PF145" s="65"/>
      <c r="PG145" s="65"/>
      <c r="PH145" s="65"/>
      <c r="PI145" s="65"/>
      <c r="PJ145" s="65"/>
      <c r="PK145" s="65"/>
      <c r="PL145" s="65"/>
      <c r="PM145" s="65"/>
      <c r="PN145" s="65"/>
      <c r="PO145" s="65"/>
      <c r="PP145" s="65"/>
      <c r="PQ145" s="65"/>
      <c r="PR145" s="65"/>
      <c r="PS145" s="65"/>
      <c r="PT145" s="65"/>
      <c r="PU145" s="65"/>
      <c r="PV145" s="65"/>
      <c r="PW145" s="65"/>
      <c r="PX145" s="65"/>
      <c r="PY145" s="65"/>
      <c r="PZ145" s="65"/>
      <c r="QA145" s="65"/>
      <c r="QB145" s="65"/>
      <c r="QC145" s="65"/>
      <c r="QD145" s="65"/>
      <c r="QE145" s="65"/>
      <c r="QF145" s="65"/>
      <c r="QG145" s="65"/>
      <c r="QH145" s="65"/>
      <c r="QI145" s="65"/>
      <c r="QJ145" s="65"/>
      <c r="QK145" s="65"/>
      <c r="QL145" s="65"/>
      <c r="QM145" s="65"/>
      <c r="QN145" s="65"/>
      <c r="QO145" s="65"/>
      <c r="QP145" s="65"/>
      <c r="QQ145" s="65"/>
      <c r="QR145" s="65"/>
      <c r="QS145" s="65"/>
      <c r="QT145" s="65"/>
      <c r="QU145" s="65"/>
      <c r="QV145" s="65"/>
      <c r="QW145" s="65"/>
      <c r="QX145" s="65"/>
      <c r="QY145" s="65"/>
      <c r="QZ145" s="65"/>
      <c r="RA145" s="65"/>
      <c r="RB145" s="65"/>
      <c r="RC145" s="65"/>
      <c r="RD145" s="65"/>
      <c r="RE145" s="65"/>
      <c r="RF145" s="65"/>
      <c r="RG145" s="65"/>
      <c r="RH145" s="65"/>
      <c r="RI145" s="65"/>
      <c r="RJ145" s="65"/>
      <c r="RK145" s="65"/>
      <c r="RL145" s="65"/>
      <c r="RM145" s="65"/>
      <c r="RN145" s="65"/>
      <c r="RO145" s="65"/>
      <c r="RP145" s="65"/>
      <c r="RQ145" s="65"/>
      <c r="RR145" s="65"/>
      <c r="RS145" s="65"/>
      <c r="RT145" s="65"/>
      <c r="RU145" s="65"/>
      <c r="RV145" s="65"/>
      <c r="RW145" s="65"/>
      <c r="RX145" s="65"/>
      <c r="RY145" s="65"/>
      <c r="RZ145" s="65"/>
      <c r="SA145" s="65"/>
      <c r="SB145" s="65"/>
      <c r="SC145" s="65"/>
      <c r="SD145" s="65"/>
      <c r="SE145" s="65"/>
      <c r="SF145" s="65"/>
      <c r="SG145" s="65"/>
      <c r="SH145" s="65"/>
      <c r="SI145" s="65"/>
      <c r="SJ145" s="65"/>
      <c r="SK145" s="65"/>
      <c r="SL145" s="65"/>
      <c r="SM145" s="65"/>
      <c r="SN145" s="65"/>
      <c r="SO145" s="65"/>
      <c r="SP145" s="65"/>
      <c r="SQ145" s="65"/>
      <c r="SR145" s="65"/>
      <c r="SS145" s="65"/>
      <c r="ST145" s="65"/>
      <c r="SU145" s="65"/>
      <c r="SV145" s="65"/>
      <c r="SW145" s="65"/>
      <c r="SX145" s="65"/>
      <c r="SY145" s="65"/>
      <c r="SZ145" s="65"/>
      <c r="TA145" s="65"/>
      <c r="TB145" s="65"/>
      <c r="TC145" s="65"/>
      <c r="TD145" s="65"/>
      <c r="TE145" s="65"/>
      <c r="TF145" s="65"/>
      <c r="TG145" s="65"/>
      <c r="TH145" s="65"/>
      <c r="TI145" s="65"/>
      <c r="TJ145" s="65"/>
      <c r="TK145" s="65"/>
      <c r="TL145" s="65"/>
      <c r="TM145" s="65"/>
      <c r="TN145" s="65"/>
      <c r="TO145" s="65"/>
      <c r="TP145" s="65"/>
      <c r="TQ145" s="65"/>
      <c r="TR145" s="65"/>
      <c r="TS145" s="65"/>
      <c r="TT145" s="65"/>
      <c r="TU145" s="65"/>
      <c r="TV145" s="65"/>
      <c r="TW145" s="65"/>
      <c r="TX145" s="65"/>
      <c r="TY145" s="65"/>
      <c r="TZ145" s="65"/>
      <c r="UA145" s="65"/>
      <c r="UB145" s="65"/>
      <c r="UC145" s="65"/>
      <c r="UD145" s="65"/>
      <c r="UE145" s="65"/>
      <c r="UF145" s="65"/>
      <c r="UG145" s="65"/>
      <c r="UH145" s="65"/>
      <c r="UI145" s="65"/>
      <c r="UJ145" s="65"/>
      <c r="UK145" s="65"/>
      <c r="UL145" s="65"/>
      <c r="UM145" s="65"/>
      <c r="UN145" s="65"/>
      <c r="UO145" s="65"/>
      <c r="UP145" s="65"/>
      <c r="UQ145" s="65"/>
      <c r="UR145" s="65"/>
      <c r="US145" s="65"/>
      <c r="UT145" s="65"/>
      <c r="UU145" s="65"/>
      <c r="UV145" s="65"/>
      <c r="UW145" s="65"/>
      <c r="UX145" s="65"/>
      <c r="UY145" s="65"/>
      <c r="UZ145" s="65"/>
      <c r="VA145" s="65"/>
      <c r="VB145" s="65"/>
      <c r="VC145" s="65"/>
      <c r="VD145" s="65"/>
      <c r="VE145" s="65"/>
      <c r="VF145" s="65"/>
      <c r="VG145" s="65"/>
      <c r="VH145" s="65"/>
      <c r="VI145" s="65"/>
      <c r="VJ145" s="65"/>
      <c r="VK145" s="65"/>
      <c r="VL145" s="65"/>
      <c r="VM145" s="65"/>
      <c r="VN145" s="65"/>
      <c r="VO145" s="65"/>
      <c r="VP145" s="65"/>
      <c r="VQ145" s="65"/>
      <c r="VR145" s="65"/>
      <c r="VS145" s="65"/>
      <c r="VT145" s="65"/>
      <c r="VU145" s="65"/>
      <c r="VV145" s="65"/>
      <c r="VW145" s="65"/>
      <c r="VX145" s="65"/>
      <c r="VY145" s="65"/>
      <c r="VZ145" s="65"/>
      <c r="WA145" s="65"/>
      <c r="WB145" s="65"/>
      <c r="WC145" s="65"/>
      <c r="WD145" s="65"/>
      <c r="WE145" s="65"/>
      <c r="WF145" s="65"/>
      <c r="WG145" s="65"/>
      <c r="WH145" s="65"/>
      <c r="WI145" s="65"/>
      <c r="WJ145" s="65"/>
      <c r="WK145" s="65"/>
      <c r="WL145" s="65"/>
      <c r="WM145" s="65"/>
      <c r="WN145" s="65"/>
      <c r="WO145" s="65"/>
      <c r="WP145" s="65"/>
      <c r="WQ145" s="65"/>
      <c r="WR145" s="65"/>
      <c r="WS145" s="65"/>
      <c r="WT145" s="65"/>
      <c r="WU145" s="65"/>
      <c r="WV145" s="65"/>
      <c r="WW145" s="65"/>
      <c r="WX145" s="65"/>
      <c r="WY145" s="65"/>
      <c r="WZ145" s="65"/>
      <c r="XA145" s="65"/>
      <c r="XB145" s="65"/>
      <c r="XC145" s="65"/>
      <c r="XD145" s="65"/>
      <c r="XE145" s="65"/>
      <c r="XF145" s="65"/>
      <c r="XG145" s="65"/>
      <c r="XH145" s="65"/>
      <c r="XI145" s="65"/>
      <c r="XJ145" s="65"/>
      <c r="XK145" s="65"/>
      <c r="XL145" s="65"/>
      <c r="XM145" s="65"/>
      <c r="XN145" s="65"/>
      <c r="XO145" s="65"/>
      <c r="XP145" s="65"/>
      <c r="XQ145" s="65"/>
      <c r="XR145" s="65"/>
      <c r="XS145" s="65"/>
      <c r="XT145" s="65"/>
      <c r="XU145" s="65"/>
      <c r="XV145" s="65"/>
      <c r="XW145" s="65"/>
      <c r="XX145" s="65"/>
      <c r="XY145" s="65"/>
      <c r="XZ145" s="65"/>
      <c r="YA145" s="65"/>
      <c r="YB145" s="65"/>
      <c r="YC145" s="65"/>
      <c r="YD145" s="65"/>
      <c r="YE145" s="65"/>
      <c r="YF145" s="65"/>
      <c r="YG145" s="65"/>
      <c r="YH145" s="65"/>
      <c r="YI145" s="65"/>
      <c r="YJ145" s="65"/>
      <c r="YK145" s="65"/>
      <c r="YL145" s="65"/>
      <c r="YM145" s="65"/>
      <c r="YN145" s="65"/>
      <c r="YO145" s="65"/>
      <c r="YP145" s="65"/>
      <c r="YQ145" s="65"/>
      <c r="YR145" s="65"/>
      <c r="YS145" s="65"/>
      <c r="YT145" s="65"/>
      <c r="YU145" s="65"/>
      <c r="YV145" s="65"/>
      <c r="YW145" s="65"/>
      <c r="YX145" s="65"/>
      <c r="YY145" s="65"/>
      <c r="YZ145" s="65"/>
      <c r="ZA145" s="65"/>
      <c r="ZB145" s="65"/>
      <c r="ZC145" s="65"/>
      <c r="ZD145" s="65"/>
      <c r="ZE145" s="65"/>
      <c r="ZF145" s="65"/>
      <c r="ZG145" s="65"/>
      <c r="ZH145" s="65"/>
      <c r="ZI145" s="65"/>
      <c r="ZJ145" s="65"/>
      <c r="ZK145" s="65"/>
      <c r="ZL145" s="65"/>
      <c r="ZM145" s="65"/>
      <c r="ZN145" s="65"/>
      <c r="ZO145" s="65"/>
      <c r="ZP145" s="65"/>
      <c r="ZQ145" s="65"/>
      <c r="ZR145" s="65"/>
      <c r="ZS145" s="65"/>
      <c r="ZT145" s="65"/>
      <c r="ZU145" s="65"/>
      <c r="ZV145" s="65"/>
      <c r="ZW145" s="65"/>
      <c r="ZX145" s="65"/>
      <c r="ZY145" s="65"/>
      <c r="ZZ145" s="65"/>
      <c r="AAA145" s="65"/>
      <c r="AAB145" s="65"/>
      <c r="AAC145" s="65"/>
      <c r="AAD145" s="65"/>
      <c r="AAE145" s="65"/>
      <c r="AAF145" s="65"/>
      <c r="AAG145" s="65"/>
      <c r="AAH145" s="65"/>
      <c r="AAI145" s="65"/>
      <c r="AAJ145" s="65"/>
      <c r="AAK145" s="65"/>
      <c r="AAL145" s="65"/>
      <c r="AAM145" s="65"/>
      <c r="AAN145" s="65"/>
      <c r="AAO145" s="65"/>
      <c r="AAP145" s="65"/>
      <c r="AAQ145" s="65"/>
      <c r="AAR145" s="65"/>
      <c r="AAS145" s="65"/>
      <c r="AAT145" s="65"/>
      <c r="AAU145" s="65"/>
      <c r="AAV145" s="65"/>
      <c r="AAW145" s="65"/>
      <c r="AAX145" s="65"/>
      <c r="AAY145" s="65"/>
      <c r="AAZ145" s="65"/>
      <c r="ABA145" s="65"/>
      <c r="ABB145" s="65"/>
      <c r="ABC145" s="65"/>
      <c r="ABD145" s="65"/>
      <c r="ABE145" s="65"/>
      <c r="ABF145" s="65"/>
      <c r="ABG145" s="65"/>
      <c r="ABH145" s="65"/>
      <c r="ABI145" s="65"/>
      <c r="ABJ145" s="65"/>
      <c r="ABK145" s="65"/>
      <c r="ABL145" s="65"/>
      <c r="ABM145" s="65"/>
      <c r="ABN145" s="65"/>
      <c r="ABO145" s="65"/>
      <c r="ABP145" s="65"/>
      <c r="ABQ145" s="65"/>
      <c r="ABR145" s="65"/>
      <c r="ABS145" s="65"/>
      <c r="ABT145" s="65"/>
      <c r="ABU145" s="65"/>
      <c r="ABV145" s="65"/>
      <c r="ABW145" s="65"/>
      <c r="ABX145" s="65"/>
      <c r="ABY145" s="65"/>
      <c r="ABZ145" s="65"/>
      <c r="ACA145" s="65"/>
      <c r="ACB145" s="65"/>
      <c r="ACC145" s="65"/>
      <c r="ACD145" s="65"/>
      <c r="ACE145" s="65"/>
      <c r="ACF145" s="65"/>
      <c r="ACG145" s="65"/>
      <c r="ACH145" s="65"/>
      <c r="ACI145" s="65"/>
      <c r="ACJ145" s="65"/>
      <c r="ACK145" s="65"/>
      <c r="ACL145" s="65"/>
      <c r="ACM145" s="65"/>
      <c r="ACN145" s="65"/>
      <c r="ACO145" s="65"/>
      <c r="ACP145" s="65"/>
      <c r="ACQ145" s="65"/>
      <c r="ACR145" s="65"/>
      <c r="ACS145" s="65"/>
      <c r="ACT145" s="65"/>
      <c r="ACU145" s="65"/>
      <c r="ACV145" s="65"/>
      <c r="ACW145" s="65"/>
      <c r="ACX145" s="65"/>
      <c r="ACY145" s="65"/>
      <c r="ACZ145" s="65"/>
      <c r="ADA145" s="65"/>
      <c r="ADB145" s="65"/>
      <c r="ADC145" s="65"/>
      <c r="ADD145" s="65"/>
      <c r="ADE145" s="65"/>
      <c r="ADF145" s="65"/>
      <c r="ADG145" s="65"/>
      <c r="ADH145" s="65"/>
      <c r="ADI145" s="65"/>
      <c r="ADJ145" s="65"/>
      <c r="ADK145" s="65"/>
      <c r="ADL145" s="65"/>
      <c r="ADM145" s="65"/>
      <c r="ADN145" s="65"/>
      <c r="ADO145" s="65"/>
      <c r="ADP145" s="65"/>
      <c r="ADQ145" s="65"/>
      <c r="ADR145" s="65"/>
      <c r="ADS145" s="65"/>
      <c r="ADT145" s="65"/>
      <c r="ADU145" s="65"/>
      <c r="ADV145" s="65"/>
      <c r="ADW145" s="65"/>
      <c r="ADX145" s="65"/>
      <c r="ADY145" s="65"/>
      <c r="ADZ145" s="65"/>
      <c r="AEA145" s="65"/>
      <c r="AEB145" s="65"/>
      <c r="AEC145" s="65"/>
      <c r="AED145" s="65"/>
      <c r="AEE145" s="65"/>
      <c r="AEF145" s="65"/>
      <c r="AEG145" s="65"/>
      <c r="AEH145" s="65"/>
      <c r="AEI145" s="65"/>
      <c r="AEJ145" s="65"/>
      <c r="AEK145" s="65"/>
      <c r="AEL145" s="65"/>
      <c r="AEM145" s="65"/>
      <c r="AEN145" s="65"/>
      <c r="AEO145" s="65"/>
      <c r="AEP145" s="65"/>
      <c r="AEQ145" s="65"/>
      <c r="AER145" s="65"/>
      <c r="AES145" s="65"/>
      <c r="AET145" s="65"/>
      <c r="AEU145" s="65"/>
      <c r="AEV145" s="65"/>
      <c r="AEW145" s="65"/>
      <c r="AEX145" s="65"/>
      <c r="AEY145" s="65"/>
      <c r="AEZ145" s="65"/>
      <c r="AFA145" s="65"/>
      <c r="AFB145" s="65"/>
      <c r="AFC145" s="65"/>
      <c r="AFD145" s="65"/>
      <c r="AFE145" s="65"/>
      <c r="AFF145" s="65"/>
      <c r="AFG145" s="65"/>
      <c r="AFH145" s="65"/>
      <c r="AFI145" s="65"/>
      <c r="AFJ145" s="65"/>
      <c r="AFK145" s="65"/>
      <c r="AFL145" s="65"/>
      <c r="AFM145" s="65"/>
      <c r="AFN145" s="65"/>
      <c r="AFO145" s="65"/>
      <c r="AFP145" s="65"/>
      <c r="AFQ145" s="65"/>
      <c r="AFR145" s="65"/>
      <c r="AFS145" s="65"/>
      <c r="AFT145" s="65"/>
      <c r="AFU145" s="65"/>
      <c r="AFV145" s="65"/>
      <c r="AFW145" s="65"/>
      <c r="AFX145" s="65"/>
      <c r="AFY145" s="65"/>
      <c r="AFZ145" s="65"/>
      <c r="AGA145" s="65"/>
      <c r="AGB145" s="65"/>
      <c r="AGC145" s="65"/>
      <c r="AGD145" s="65"/>
      <c r="AGE145" s="65"/>
      <c r="AGF145" s="65"/>
      <c r="AGG145" s="65"/>
      <c r="AGH145" s="65"/>
      <c r="AGI145" s="65"/>
      <c r="AGJ145" s="65"/>
      <c r="AGK145" s="65"/>
      <c r="AGL145" s="65"/>
      <c r="AGM145" s="65"/>
      <c r="AGN145" s="65"/>
      <c r="AGO145" s="65"/>
      <c r="AGP145" s="65"/>
      <c r="AGQ145" s="65"/>
      <c r="AGR145" s="65"/>
      <c r="AGS145" s="65"/>
      <c r="AGT145" s="65"/>
      <c r="AGU145" s="65"/>
      <c r="AGV145" s="65"/>
      <c r="AGW145" s="65"/>
      <c r="AGX145" s="65"/>
      <c r="AGY145" s="65"/>
      <c r="AGZ145" s="65"/>
      <c r="AHA145" s="65"/>
      <c r="AHB145" s="65"/>
      <c r="AHC145" s="65"/>
      <c r="AHD145" s="65"/>
      <c r="AHE145" s="65"/>
      <c r="AHF145" s="65"/>
      <c r="AHG145" s="65"/>
      <c r="AHH145" s="65"/>
      <c r="AHI145" s="65"/>
      <c r="AHJ145" s="65"/>
      <c r="AHK145" s="65"/>
      <c r="AHL145" s="65"/>
      <c r="AHM145" s="65"/>
      <c r="AHN145" s="65"/>
      <c r="AHO145" s="65"/>
      <c r="AHP145" s="65"/>
      <c r="AHQ145" s="65"/>
      <c r="AHR145" s="65"/>
      <c r="AHS145" s="65"/>
      <c r="AHT145" s="65"/>
      <c r="AHU145" s="65"/>
      <c r="AHV145" s="65"/>
      <c r="AHW145" s="65"/>
      <c r="AHX145" s="65"/>
      <c r="AHY145" s="65"/>
      <c r="AHZ145" s="65"/>
      <c r="AIA145" s="65"/>
      <c r="AIB145" s="65"/>
      <c r="AIC145" s="65"/>
      <c r="AID145" s="65"/>
      <c r="AIE145" s="65"/>
      <c r="AIF145" s="65"/>
      <c r="AIG145" s="65"/>
      <c r="AIH145" s="65"/>
      <c r="AII145" s="65"/>
      <c r="AIJ145" s="65"/>
      <c r="AIK145" s="65"/>
      <c r="AIL145" s="65"/>
      <c r="AIM145" s="65"/>
      <c r="AIN145" s="65"/>
      <c r="AIO145" s="65"/>
      <c r="AIP145" s="65"/>
      <c r="AIQ145" s="65"/>
      <c r="AIR145" s="65"/>
      <c r="AIS145" s="65"/>
      <c r="AIT145" s="65"/>
      <c r="AIU145" s="65"/>
      <c r="AIV145" s="65"/>
      <c r="AIW145" s="65"/>
      <c r="AIX145" s="65"/>
      <c r="AIY145" s="65"/>
      <c r="AIZ145" s="65"/>
      <c r="AJA145" s="65"/>
      <c r="AJB145" s="65"/>
      <c r="AJC145" s="65"/>
      <c r="AJD145" s="65"/>
      <c r="AJE145" s="65"/>
      <c r="AJF145" s="65"/>
      <c r="AJG145" s="65"/>
      <c r="AJH145" s="65"/>
      <c r="AJI145" s="65"/>
      <c r="AJJ145" s="65"/>
      <c r="AJK145" s="65"/>
      <c r="AJL145" s="65"/>
      <c r="AJM145" s="65"/>
      <c r="AJN145" s="65"/>
      <c r="AJO145" s="65"/>
      <c r="AJP145" s="65"/>
      <c r="AJQ145" s="65"/>
      <c r="AJR145" s="65"/>
      <c r="AJS145" s="65"/>
      <c r="AJT145" s="65"/>
      <c r="AJU145" s="65"/>
      <c r="AJV145" s="65"/>
      <c r="AJW145" s="65"/>
      <c r="AJX145" s="65"/>
      <c r="AJY145" s="65"/>
      <c r="AJZ145" s="65"/>
      <c r="AKA145" s="65"/>
      <c r="AKB145" s="65"/>
      <c r="AKC145" s="65"/>
      <c r="AKD145" s="65"/>
      <c r="AKE145" s="65"/>
      <c r="AKF145" s="65"/>
      <c r="AKG145" s="65"/>
      <c r="AKH145" s="65"/>
      <c r="AKI145" s="65"/>
      <c r="AKJ145" s="65"/>
      <c r="AKK145" s="65"/>
      <c r="AKL145" s="65"/>
      <c r="AKM145" s="65"/>
      <c r="AKN145" s="65"/>
      <c r="AKO145" s="65"/>
      <c r="AKP145" s="65"/>
      <c r="AKQ145" s="65"/>
      <c r="AKR145" s="65"/>
      <c r="AKS145" s="65"/>
      <c r="AKT145" s="65"/>
      <c r="AKU145" s="65"/>
      <c r="AKV145" s="65"/>
      <c r="AKW145" s="65"/>
      <c r="AKX145" s="65"/>
      <c r="AKY145" s="65"/>
      <c r="AKZ145" s="65"/>
      <c r="ALA145" s="65"/>
      <c r="ALB145" s="65"/>
      <c r="ALC145" s="65"/>
      <c r="ALD145" s="65"/>
      <c r="ALE145" s="65"/>
      <c r="ALF145" s="65"/>
      <c r="ALG145" s="65"/>
      <c r="ALH145" s="65"/>
      <c r="ALI145" s="65"/>
      <c r="ALJ145" s="65"/>
      <c r="ALK145" s="65"/>
      <c r="ALL145" s="65"/>
      <c r="ALM145" s="65"/>
      <c r="ALN145" s="65"/>
      <c r="ALO145" s="65"/>
      <c r="ALP145" s="65"/>
      <c r="ALQ145" s="65"/>
      <c r="ALR145" s="65"/>
      <c r="ALS145" s="65"/>
      <c r="ALT145" s="65"/>
      <c r="ALU145" s="65"/>
      <c r="ALV145" s="65"/>
      <c r="ALW145" s="65"/>
      <c r="ALX145" s="65"/>
      <c r="ALY145" s="65"/>
      <c r="ALZ145" s="65"/>
      <c r="AMA145" s="65"/>
      <c r="AMB145" s="65"/>
      <c r="AMC145" s="65"/>
      <c r="AMD145" s="65"/>
      <c r="AME145" s="65"/>
      <c r="AMF145" s="65"/>
      <c r="AMG145" s="65"/>
      <c r="AMH145" s="65"/>
      <c r="AMI145" s="65"/>
      <c r="AMJ145" s="65"/>
      <c r="AMK145" s="65"/>
      <c r="AML145" s="65"/>
      <c r="AMM145" s="65"/>
      <c r="AMN145" s="65"/>
      <c r="AMO145" s="65"/>
      <c r="AMP145" s="65"/>
      <c r="AMQ145" s="65"/>
      <c r="AMR145" s="65"/>
      <c r="AMS145" s="65"/>
      <c r="AMT145" s="65"/>
      <c r="AMU145" s="65"/>
    </row>
    <row r="146" spans="1:1035" x14ac:dyDescent="0.2">
      <c r="A146" s="99">
        <v>148</v>
      </c>
      <c r="B146" s="221" t="s">
        <v>72</v>
      </c>
      <c r="C146" s="207"/>
      <c r="D146" s="207"/>
      <c r="E146" s="208"/>
      <c r="F146" s="208"/>
      <c r="G146" s="77" t="s">
        <v>227</v>
      </c>
      <c r="H146" s="194">
        <f>TOTAIS!AL148+TOTAIS!AQ148+TOTAIS!AY148+TOTAIS!BG148+TOTAIS!BL148+TOTAIS!BQ148+TOTAIS!BV148+TOTAIS!CA148+TOTAIS!CF148+TOTAIS!CK148</f>
        <v>5.4729513665601726</v>
      </c>
      <c r="I146" s="194">
        <f>TOTAIS!AM148+TOTAIS!AR148+TOTAIS!AZ148+TOTAIS!BH148+TOTAIS!BM148+TOTAIS!BR148+TOTAIS!BW148+TOTAIS!CB148+TOTAIS!CG148+TOTAIS!CL148</f>
        <v>138.04108904475757</v>
      </c>
      <c r="J146" s="181">
        <v>79</v>
      </c>
      <c r="K146" s="181">
        <v>66</v>
      </c>
      <c r="L146" s="188"/>
      <c r="M146" s="189"/>
      <c r="N146" s="116"/>
      <c r="O146" s="116"/>
      <c r="P146" s="116"/>
      <c r="Q146" s="65"/>
      <c r="R146" s="65"/>
      <c r="S146" s="65"/>
      <c r="T146" s="65"/>
      <c r="U146" s="65"/>
      <c r="V146" s="65"/>
      <c r="W146" s="65"/>
      <c r="X146" s="65"/>
      <c r="Y146" s="65"/>
      <c r="Z146" s="65"/>
      <c r="AA146" s="65"/>
      <c r="AB146" s="65"/>
      <c r="AC146" s="65"/>
      <c r="AD146" s="65"/>
      <c r="AE146" s="65"/>
      <c r="AF146" s="65"/>
      <c r="AG146" s="65"/>
      <c r="AH146" s="65"/>
      <c r="AI146" s="65"/>
      <c r="AJ146" s="65"/>
      <c r="AK146" s="65"/>
      <c r="AL146" s="65"/>
      <c r="AM146" s="65"/>
      <c r="AN146" s="65"/>
      <c r="AO146" s="65"/>
      <c r="AP146" s="65"/>
      <c r="AQ146" s="65"/>
      <c r="AR146" s="65"/>
      <c r="AS146" s="65"/>
      <c r="AT146" s="65"/>
      <c r="AU146" s="65"/>
      <c r="AV146" s="65"/>
      <c r="AW146" s="65"/>
      <c r="AX146" s="65"/>
      <c r="AY146" s="65"/>
      <c r="AZ146" s="65"/>
      <c r="BA146" s="65"/>
      <c r="BB146" s="65"/>
      <c r="BC146" s="65"/>
      <c r="BD146" s="65"/>
      <c r="BE146" s="65"/>
      <c r="BF146" s="65"/>
      <c r="BG146" s="65"/>
      <c r="BH146" s="65"/>
      <c r="BI146" s="65"/>
      <c r="BJ146" s="65"/>
      <c r="BK146" s="65"/>
      <c r="BL146" s="65"/>
      <c r="BM146" s="65"/>
      <c r="BN146" s="65"/>
      <c r="BO146" s="65"/>
      <c r="BP146" s="65"/>
      <c r="BQ146" s="65"/>
      <c r="BR146" s="65"/>
      <c r="BS146" s="65"/>
      <c r="BT146" s="65"/>
      <c r="BU146" s="65"/>
      <c r="BV146" s="65"/>
      <c r="BW146" s="65"/>
      <c r="BX146" s="65"/>
      <c r="BY146" s="65"/>
      <c r="BZ146" s="65"/>
      <c r="CA146" s="65"/>
      <c r="CB146" s="65"/>
      <c r="CC146" s="65"/>
      <c r="CD146" s="65"/>
      <c r="CE146" s="65"/>
      <c r="CF146" s="65"/>
      <c r="CG146" s="65"/>
      <c r="CH146" s="65"/>
      <c r="CI146" s="65"/>
      <c r="CJ146" s="65"/>
      <c r="CK146" s="65"/>
      <c r="CL146" s="65"/>
      <c r="CM146" s="65"/>
      <c r="CN146" s="65"/>
      <c r="CO146" s="65"/>
      <c r="CP146" s="65"/>
      <c r="CQ146" s="65"/>
      <c r="CR146" s="65"/>
      <c r="CS146" s="65"/>
      <c r="CT146" s="65"/>
      <c r="CU146" s="65"/>
      <c r="CV146" s="65"/>
      <c r="CW146" s="65"/>
      <c r="CX146" s="65"/>
      <c r="CY146" s="65"/>
      <c r="CZ146" s="65"/>
      <c r="DA146" s="65"/>
      <c r="DB146" s="65"/>
      <c r="DC146" s="65"/>
      <c r="DD146" s="65"/>
      <c r="DE146" s="65"/>
      <c r="DF146" s="65"/>
      <c r="DG146" s="65"/>
      <c r="DH146" s="65"/>
      <c r="DI146" s="65"/>
      <c r="DJ146" s="65"/>
      <c r="DK146" s="65"/>
      <c r="DL146" s="65"/>
      <c r="DM146" s="65"/>
      <c r="DN146" s="65"/>
      <c r="DO146" s="65"/>
      <c r="DP146" s="65"/>
      <c r="DQ146" s="65"/>
      <c r="DR146" s="65"/>
      <c r="DS146" s="65"/>
      <c r="DT146" s="65"/>
      <c r="DU146" s="65"/>
      <c r="DV146" s="65"/>
      <c r="DW146" s="65"/>
      <c r="DX146" s="65"/>
      <c r="DY146" s="65"/>
      <c r="DZ146" s="65"/>
      <c r="EA146" s="65"/>
      <c r="EB146" s="65"/>
      <c r="EC146" s="65"/>
      <c r="ED146" s="65"/>
      <c r="EE146" s="65"/>
      <c r="EF146" s="65"/>
      <c r="EG146" s="65"/>
      <c r="EH146" s="65"/>
      <c r="EI146" s="65"/>
      <c r="EJ146" s="65"/>
      <c r="EK146" s="65"/>
      <c r="EL146" s="65"/>
      <c r="EM146" s="65"/>
      <c r="EN146" s="65"/>
      <c r="EO146" s="65"/>
      <c r="EP146" s="65"/>
      <c r="EQ146" s="65"/>
      <c r="ER146" s="65"/>
      <c r="ES146" s="65"/>
      <c r="ET146" s="65"/>
      <c r="EU146" s="65"/>
      <c r="EV146" s="65"/>
      <c r="EW146" s="65"/>
      <c r="EX146" s="65"/>
      <c r="EY146" s="65"/>
      <c r="EZ146" s="65"/>
      <c r="FA146" s="65"/>
      <c r="FB146" s="65"/>
      <c r="FC146" s="65"/>
      <c r="FD146" s="65"/>
      <c r="FE146" s="65"/>
      <c r="FF146" s="65"/>
      <c r="FG146" s="65"/>
      <c r="FH146" s="65"/>
      <c r="FI146" s="65"/>
      <c r="FJ146" s="65"/>
      <c r="FK146" s="65"/>
      <c r="FL146" s="65"/>
      <c r="FM146" s="65"/>
      <c r="FN146" s="65"/>
      <c r="FO146" s="65"/>
      <c r="FP146" s="65"/>
      <c r="FQ146" s="65"/>
      <c r="FR146" s="65"/>
      <c r="FS146" s="65"/>
      <c r="FT146" s="65"/>
      <c r="FU146" s="65"/>
      <c r="FV146" s="65"/>
      <c r="FW146" s="65"/>
      <c r="FX146" s="65"/>
      <c r="FY146" s="65"/>
      <c r="FZ146" s="65"/>
      <c r="GA146" s="65"/>
      <c r="GB146" s="65"/>
      <c r="GC146" s="65"/>
      <c r="GD146" s="65"/>
      <c r="GE146" s="65"/>
      <c r="GF146" s="65"/>
      <c r="GG146" s="65"/>
      <c r="GH146" s="65"/>
      <c r="GI146" s="65"/>
      <c r="GJ146" s="65"/>
      <c r="GK146" s="65"/>
      <c r="GL146" s="65"/>
      <c r="GM146" s="65"/>
      <c r="GN146" s="65"/>
      <c r="GO146" s="65"/>
      <c r="GP146" s="65"/>
      <c r="GQ146" s="65"/>
      <c r="GR146" s="65"/>
      <c r="GS146" s="65"/>
      <c r="GT146" s="65"/>
      <c r="GU146" s="65"/>
      <c r="GV146" s="65"/>
      <c r="GW146" s="65"/>
      <c r="GX146" s="65"/>
      <c r="GY146" s="65"/>
      <c r="GZ146" s="65"/>
      <c r="HA146" s="65"/>
      <c r="HB146" s="65"/>
      <c r="HC146" s="65"/>
      <c r="HD146" s="65"/>
      <c r="HE146" s="65"/>
      <c r="HF146" s="65"/>
      <c r="HG146" s="65"/>
      <c r="HH146" s="65"/>
      <c r="HI146" s="65"/>
      <c r="HJ146" s="65"/>
      <c r="HK146" s="65"/>
      <c r="HL146" s="65"/>
      <c r="HM146" s="65"/>
      <c r="HN146" s="65"/>
      <c r="HO146" s="65"/>
      <c r="HP146" s="65"/>
      <c r="HQ146" s="65"/>
      <c r="HR146" s="65"/>
      <c r="HS146" s="65"/>
      <c r="HT146" s="65"/>
      <c r="HU146" s="65"/>
      <c r="HV146" s="65"/>
      <c r="HW146" s="65"/>
      <c r="HX146" s="65"/>
      <c r="HY146" s="65"/>
      <c r="HZ146" s="65"/>
      <c r="IA146" s="65"/>
      <c r="IB146" s="65"/>
      <c r="IC146" s="65"/>
      <c r="ID146" s="65"/>
      <c r="IE146" s="65"/>
      <c r="IF146" s="65"/>
      <c r="IG146" s="65"/>
      <c r="IH146" s="65"/>
      <c r="II146" s="65"/>
      <c r="IJ146" s="65"/>
      <c r="IK146" s="65"/>
      <c r="IL146" s="65"/>
      <c r="IM146" s="65"/>
      <c r="IN146" s="65"/>
      <c r="IO146" s="65"/>
      <c r="IP146" s="65"/>
      <c r="IQ146" s="65"/>
      <c r="IR146" s="65"/>
      <c r="IS146" s="65"/>
      <c r="IT146" s="65"/>
      <c r="IU146" s="65"/>
      <c r="IV146" s="65"/>
      <c r="IW146" s="65"/>
      <c r="IX146" s="65"/>
      <c r="IY146" s="65"/>
      <c r="IZ146" s="65"/>
      <c r="JA146" s="65"/>
      <c r="JB146" s="65"/>
      <c r="JC146" s="65"/>
      <c r="JD146" s="65"/>
      <c r="JE146" s="65"/>
      <c r="JF146" s="65"/>
      <c r="JG146" s="65"/>
      <c r="JH146" s="65"/>
      <c r="JI146" s="65"/>
      <c r="JJ146" s="65"/>
      <c r="JK146" s="65"/>
      <c r="JL146" s="65"/>
      <c r="JM146" s="65"/>
      <c r="JN146" s="65"/>
      <c r="JO146" s="65"/>
      <c r="JP146" s="65"/>
      <c r="JQ146" s="65"/>
      <c r="JR146" s="65"/>
      <c r="JS146" s="65"/>
      <c r="JT146" s="65"/>
      <c r="JU146" s="65"/>
      <c r="JV146" s="65"/>
      <c r="JW146" s="65"/>
      <c r="JX146" s="65"/>
      <c r="JY146" s="65"/>
      <c r="JZ146" s="65"/>
      <c r="KA146" s="65"/>
      <c r="KB146" s="65"/>
      <c r="KC146" s="65"/>
      <c r="KD146" s="65"/>
      <c r="KE146" s="65"/>
      <c r="KF146" s="65"/>
      <c r="KG146" s="65"/>
      <c r="KH146" s="65"/>
      <c r="KI146" s="65"/>
      <c r="KJ146" s="65"/>
      <c r="KK146" s="65"/>
      <c r="KL146" s="65"/>
      <c r="KM146" s="65"/>
      <c r="KN146" s="65"/>
      <c r="KO146" s="65"/>
      <c r="KP146" s="65"/>
      <c r="KQ146" s="65"/>
      <c r="KR146" s="65"/>
      <c r="KS146" s="65"/>
      <c r="KT146" s="65"/>
      <c r="KU146" s="65"/>
      <c r="KV146" s="65"/>
      <c r="KW146" s="65"/>
      <c r="KX146" s="65"/>
      <c r="KY146" s="65"/>
      <c r="KZ146" s="65"/>
      <c r="LA146" s="65"/>
      <c r="LB146" s="65"/>
      <c r="LC146" s="65"/>
      <c r="LD146" s="65"/>
      <c r="LE146" s="65"/>
      <c r="LF146" s="65"/>
      <c r="LG146" s="65"/>
      <c r="LH146" s="65"/>
      <c r="LI146" s="65"/>
      <c r="LJ146" s="65"/>
      <c r="LK146" s="65"/>
      <c r="LL146" s="65"/>
      <c r="LM146" s="65"/>
      <c r="LN146" s="65"/>
      <c r="LO146" s="65"/>
      <c r="LP146" s="65"/>
      <c r="LQ146" s="65"/>
      <c r="LR146" s="65"/>
      <c r="LS146" s="65"/>
      <c r="LT146" s="65"/>
      <c r="LU146" s="65"/>
      <c r="LV146" s="65"/>
      <c r="LW146" s="65"/>
      <c r="LX146" s="65"/>
      <c r="LY146" s="65"/>
      <c r="LZ146" s="65"/>
      <c r="MA146" s="65"/>
      <c r="MB146" s="65"/>
      <c r="MC146" s="65"/>
      <c r="MD146" s="65"/>
      <c r="ME146" s="65"/>
      <c r="MF146" s="65"/>
      <c r="MG146" s="65"/>
      <c r="MH146" s="65"/>
      <c r="MI146" s="65"/>
      <c r="MJ146" s="65"/>
      <c r="MK146" s="65"/>
      <c r="ML146" s="65"/>
      <c r="MM146" s="65"/>
      <c r="MN146" s="65"/>
      <c r="MO146" s="65"/>
      <c r="MP146" s="65"/>
      <c r="MQ146" s="65"/>
      <c r="MR146" s="65"/>
      <c r="MS146" s="65"/>
      <c r="MT146" s="65"/>
      <c r="MU146" s="65"/>
      <c r="MV146" s="65"/>
      <c r="MW146" s="65"/>
      <c r="MX146" s="65"/>
      <c r="MY146" s="65"/>
      <c r="MZ146" s="65"/>
      <c r="NA146" s="65"/>
      <c r="NB146" s="65"/>
      <c r="NC146" s="65"/>
      <c r="ND146" s="65"/>
      <c r="NE146" s="65"/>
      <c r="NF146" s="65"/>
      <c r="NG146" s="65"/>
      <c r="NH146" s="65"/>
      <c r="NI146" s="65"/>
      <c r="NJ146" s="65"/>
      <c r="NK146" s="65"/>
      <c r="NL146" s="65"/>
      <c r="NM146" s="65"/>
      <c r="NN146" s="65"/>
      <c r="NO146" s="65"/>
      <c r="NP146" s="65"/>
      <c r="NQ146" s="65"/>
      <c r="NR146" s="65"/>
      <c r="NS146" s="65"/>
      <c r="NT146" s="65"/>
      <c r="NU146" s="65"/>
      <c r="NV146" s="65"/>
      <c r="NW146" s="65"/>
      <c r="NX146" s="65"/>
      <c r="NY146" s="65"/>
      <c r="NZ146" s="65"/>
      <c r="OA146" s="65"/>
      <c r="OB146" s="65"/>
      <c r="OC146" s="65"/>
      <c r="OD146" s="65"/>
      <c r="OE146" s="65"/>
      <c r="OF146" s="65"/>
      <c r="OG146" s="65"/>
      <c r="OH146" s="65"/>
      <c r="OI146" s="65"/>
      <c r="OJ146" s="65"/>
      <c r="OK146" s="65"/>
      <c r="OL146" s="65"/>
      <c r="OM146" s="65"/>
      <c r="ON146" s="65"/>
      <c r="OO146" s="65"/>
      <c r="OP146" s="65"/>
      <c r="OQ146" s="65"/>
      <c r="OR146" s="65"/>
      <c r="OS146" s="65"/>
      <c r="OT146" s="65"/>
      <c r="OU146" s="65"/>
      <c r="OV146" s="65"/>
      <c r="OW146" s="65"/>
      <c r="OX146" s="65"/>
      <c r="OY146" s="65"/>
      <c r="OZ146" s="65"/>
      <c r="PA146" s="65"/>
      <c r="PB146" s="65"/>
      <c r="PC146" s="65"/>
      <c r="PD146" s="65"/>
      <c r="PE146" s="65"/>
      <c r="PF146" s="65"/>
      <c r="PG146" s="65"/>
      <c r="PH146" s="65"/>
      <c r="PI146" s="65"/>
      <c r="PJ146" s="65"/>
      <c r="PK146" s="65"/>
      <c r="PL146" s="65"/>
      <c r="PM146" s="65"/>
      <c r="PN146" s="65"/>
      <c r="PO146" s="65"/>
      <c r="PP146" s="65"/>
      <c r="PQ146" s="65"/>
      <c r="PR146" s="65"/>
      <c r="PS146" s="65"/>
      <c r="PT146" s="65"/>
      <c r="PU146" s="65"/>
      <c r="PV146" s="65"/>
      <c r="PW146" s="65"/>
      <c r="PX146" s="65"/>
      <c r="PY146" s="65"/>
      <c r="PZ146" s="65"/>
      <c r="QA146" s="65"/>
      <c r="QB146" s="65"/>
      <c r="QC146" s="65"/>
      <c r="QD146" s="65"/>
      <c r="QE146" s="65"/>
      <c r="QF146" s="65"/>
      <c r="QG146" s="65"/>
      <c r="QH146" s="65"/>
      <c r="QI146" s="65"/>
      <c r="QJ146" s="65"/>
      <c r="QK146" s="65"/>
      <c r="QL146" s="65"/>
      <c r="QM146" s="65"/>
      <c r="QN146" s="65"/>
      <c r="QO146" s="65"/>
      <c r="QP146" s="65"/>
      <c r="QQ146" s="65"/>
      <c r="QR146" s="65"/>
      <c r="QS146" s="65"/>
      <c r="QT146" s="65"/>
      <c r="QU146" s="65"/>
      <c r="QV146" s="65"/>
      <c r="QW146" s="65"/>
      <c r="QX146" s="65"/>
      <c r="QY146" s="65"/>
      <c r="QZ146" s="65"/>
      <c r="RA146" s="65"/>
      <c r="RB146" s="65"/>
      <c r="RC146" s="65"/>
      <c r="RD146" s="65"/>
      <c r="RE146" s="65"/>
      <c r="RF146" s="65"/>
      <c r="RG146" s="65"/>
      <c r="RH146" s="65"/>
      <c r="RI146" s="65"/>
      <c r="RJ146" s="65"/>
      <c r="RK146" s="65"/>
      <c r="RL146" s="65"/>
      <c r="RM146" s="65"/>
      <c r="RN146" s="65"/>
      <c r="RO146" s="65"/>
      <c r="RP146" s="65"/>
      <c r="RQ146" s="65"/>
      <c r="RR146" s="65"/>
      <c r="RS146" s="65"/>
      <c r="RT146" s="65"/>
      <c r="RU146" s="65"/>
      <c r="RV146" s="65"/>
      <c r="RW146" s="65"/>
      <c r="RX146" s="65"/>
      <c r="RY146" s="65"/>
      <c r="RZ146" s="65"/>
      <c r="SA146" s="65"/>
      <c r="SB146" s="65"/>
      <c r="SC146" s="65"/>
      <c r="SD146" s="65"/>
      <c r="SE146" s="65"/>
      <c r="SF146" s="65"/>
      <c r="SG146" s="65"/>
      <c r="SH146" s="65"/>
      <c r="SI146" s="65"/>
      <c r="SJ146" s="65"/>
      <c r="SK146" s="65"/>
      <c r="SL146" s="65"/>
      <c r="SM146" s="65"/>
      <c r="SN146" s="65"/>
      <c r="SO146" s="65"/>
      <c r="SP146" s="65"/>
      <c r="SQ146" s="65"/>
      <c r="SR146" s="65"/>
      <c r="SS146" s="65"/>
      <c r="ST146" s="65"/>
      <c r="SU146" s="65"/>
      <c r="SV146" s="65"/>
      <c r="SW146" s="65"/>
      <c r="SX146" s="65"/>
      <c r="SY146" s="65"/>
      <c r="SZ146" s="65"/>
      <c r="TA146" s="65"/>
      <c r="TB146" s="65"/>
      <c r="TC146" s="65"/>
      <c r="TD146" s="65"/>
      <c r="TE146" s="65"/>
      <c r="TF146" s="65"/>
      <c r="TG146" s="65"/>
      <c r="TH146" s="65"/>
      <c r="TI146" s="65"/>
      <c r="TJ146" s="65"/>
      <c r="TK146" s="65"/>
      <c r="TL146" s="65"/>
      <c r="TM146" s="65"/>
      <c r="TN146" s="65"/>
      <c r="TO146" s="65"/>
      <c r="TP146" s="65"/>
      <c r="TQ146" s="65"/>
      <c r="TR146" s="65"/>
      <c r="TS146" s="65"/>
      <c r="TT146" s="65"/>
      <c r="TU146" s="65"/>
      <c r="TV146" s="65"/>
      <c r="TW146" s="65"/>
      <c r="TX146" s="65"/>
      <c r="TY146" s="65"/>
      <c r="TZ146" s="65"/>
      <c r="UA146" s="65"/>
      <c r="UB146" s="65"/>
      <c r="UC146" s="65"/>
      <c r="UD146" s="65"/>
      <c r="UE146" s="65"/>
      <c r="UF146" s="65"/>
      <c r="UG146" s="65"/>
      <c r="UH146" s="65"/>
      <c r="UI146" s="65"/>
      <c r="UJ146" s="65"/>
      <c r="UK146" s="65"/>
      <c r="UL146" s="65"/>
      <c r="UM146" s="65"/>
      <c r="UN146" s="65"/>
      <c r="UO146" s="65"/>
      <c r="UP146" s="65"/>
      <c r="UQ146" s="65"/>
      <c r="UR146" s="65"/>
      <c r="US146" s="65"/>
      <c r="UT146" s="65"/>
      <c r="UU146" s="65"/>
      <c r="UV146" s="65"/>
      <c r="UW146" s="65"/>
      <c r="UX146" s="65"/>
      <c r="UY146" s="65"/>
      <c r="UZ146" s="65"/>
      <c r="VA146" s="65"/>
      <c r="VB146" s="65"/>
      <c r="VC146" s="65"/>
      <c r="VD146" s="65"/>
      <c r="VE146" s="65"/>
      <c r="VF146" s="65"/>
      <c r="VG146" s="65"/>
      <c r="VH146" s="65"/>
      <c r="VI146" s="65"/>
      <c r="VJ146" s="65"/>
      <c r="VK146" s="65"/>
      <c r="VL146" s="65"/>
      <c r="VM146" s="65"/>
      <c r="VN146" s="65"/>
      <c r="VO146" s="65"/>
      <c r="VP146" s="65"/>
      <c r="VQ146" s="65"/>
      <c r="VR146" s="65"/>
      <c r="VS146" s="65"/>
      <c r="VT146" s="65"/>
      <c r="VU146" s="65"/>
      <c r="VV146" s="65"/>
      <c r="VW146" s="65"/>
      <c r="VX146" s="65"/>
      <c r="VY146" s="65"/>
      <c r="VZ146" s="65"/>
      <c r="WA146" s="65"/>
      <c r="WB146" s="65"/>
      <c r="WC146" s="65"/>
      <c r="WD146" s="65"/>
      <c r="WE146" s="65"/>
      <c r="WF146" s="65"/>
      <c r="WG146" s="65"/>
      <c r="WH146" s="65"/>
      <c r="WI146" s="65"/>
      <c r="WJ146" s="65"/>
      <c r="WK146" s="65"/>
      <c r="WL146" s="65"/>
      <c r="WM146" s="65"/>
      <c r="WN146" s="65"/>
      <c r="WO146" s="65"/>
      <c r="WP146" s="65"/>
      <c r="WQ146" s="65"/>
      <c r="WR146" s="65"/>
      <c r="WS146" s="65"/>
      <c r="WT146" s="65"/>
      <c r="WU146" s="65"/>
      <c r="WV146" s="65"/>
      <c r="WW146" s="65"/>
      <c r="WX146" s="65"/>
      <c r="WY146" s="65"/>
      <c r="WZ146" s="65"/>
      <c r="XA146" s="65"/>
      <c r="XB146" s="65"/>
      <c r="XC146" s="65"/>
      <c r="XD146" s="65"/>
      <c r="XE146" s="65"/>
      <c r="XF146" s="65"/>
      <c r="XG146" s="65"/>
      <c r="XH146" s="65"/>
      <c r="XI146" s="65"/>
      <c r="XJ146" s="65"/>
      <c r="XK146" s="65"/>
      <c r="XL146" s="65"/>
      <c r="XM146" s="65"/>
      <c r="XN146" s="65"/>
      <c r="XO146" s="65"/>
      <c r="XP146" s="65"/>
      <c r="XQ146" s="65"/>
      <c r="XR146" s="65"/>
      <c r="XS146" s="65"/>
      <c r="XT146" s="65"/>
      <c r="XU146" s="65"/>
      <c r="XV146" s="65"/>
      <c r="XW146" s="65"/>
      <c r="XX146" s="65"/>
      <c r="XY146" s="65"/>
      <c r="XZ146" s="65"/>
      <c r="YA146" s="65"/>
      <c r="YB146" s="65"/>
      <c r="YC146" s="65"/>
      <c r="YD146" s="65"/>
      <c r="YE146" s="65"/>
      <c r="YF146" s="65"/>
      <c r="YG146" s="65"/>
      <c r="YH146" s="65"/>
      <c r="YI146" s="65"/>
      <c r="YJ146" s="65"/>
      <c r="YK146" s="65"/>
      <c r="YL146" s="65"/>
      <c r="YM146" s="65"/>
      <c r="YN146" s="65"/>
      <c r="YO146" s="65"/>
      <c r="YP146" s="65"/>
      <c r="YQ146" s="65"/>
      <c r="YR146" s="65"/>
      <c r="YS146" s="65"/>
      <c r="YT146" s="65"/>
      <c r="YU146" s="65"/>
      <c r="YV146" s="65"/>
      <c r="YW146" s="65"/>
      <c r="YX146" s="65"/>
      <c r="YY146" s="65"/>
      <c r="YZ146" s="65"/>
      <c r="ZA146" s="65"/>
      <c r="ZB146" s="65"/>
      <c r="ZC146" s="65"/>
      <c r="ZD146" s="65"/>
      <c r="ZE146" s="65"/>
      <c r="ZF146" s="65"/>
      <c r="ZG146" s="65"/>
      <c r="ZH146" s="65"/>
      <c r="ZI146" s="65"/>
      <c r="ZJ146" s="65"/>
      <c r="ZK146" s="65"/>
      <c r="ZL146" s="65"/>
      <c r="ZM146" s="65"/>
      <c r="ZN146" s="65"/>
      <c r="ZO146" s="65"/>
      <c r="ZP146" s="65"/>
      <c r="ZQ146" s="65"/>
      <c r="ZR146" s="65"/>
      <c r="ZS146" s="65"/>
      <c r="ZT146" s="65"/>
      <c r="ZU146" s="65"/>
      <c r="ZV146" s="65"/>
      <c r="ZW146" s="65"/>
      <c r="ZX146" s="65"/>
      <c r="ZY146" s="65"/>
      <c r="ZZ146" s="65"/>
      <c r="AAA146" s="65"/>
      <c r="AAB146" s="65"/>
      <c r="AAC146" s="65"/>
      <c r="AAD146" s="65"/>
      <c r="AAE146" s="65"/>
      <c r="AAF146" s="65"/>
      <c r="AAG146" s="65"/>
      <c r="AAH146" s="65"/>
      <c r="AAI146" s="65"/>
      <c r="AAJ146" s="65"/>
      <c r="AAK146" s="65"/>
      <c r="AAL146" s="65"/>
      <c r="AAM146" s="65"/>
      <c r="AAN146" s="65"/>
      <c r="AAO146" s="65"/>
      <c r="AAP146" s="65"/>
      <c r="AAQ146" s="65"/>
      <c r="AAR146" s="65"/>
      <c r="AAS146" s="65"/>
      <c r="AAT146" s="65"/>
      <c r="AAU146" s="65"/>
      <c r="AAV146" s="65"/>
      <c r="AAW146" s="65"/>
      <c r="AAX146" s="65"/>
      <c r="AAY146" s="65"/>
      <c r="AAZ146" s="65"/>
      <c r="ABA146" s="65"/>
      <c r="ABB146" s="65"/>
      <c r="ABC146" s="65"/>
      <c r="ABD146" s="65"/>
      <c r="ABE146" s="65"/>
      <c r="ABF146" s="65"/>
      <c r="ABG146" s="65"/>
      <c r="ABH146" s="65"/>
      <c r="ABI146" s="65"/>
      <c r="ABJ146" s="65"/>
      <c r="ABK146" s="65"/>
      <c r="ABL146" s="65"/>
      <c r="ABM146" s="65"/>
      <c r="ABN146" s="65"/>
      <c r="ABO146" s="65"/>
      <c r="ABP146" s="65"/>
      <c r="ABQ146" s="65"/>
      <c r="ABR146" s="65"/>
      <c r="ABS146" s="65"/>
      <c r="ABT146" s="65"/>
      <c r="ABU146" s="65"/>
      <c r="ABV146" s="65"/>
      <c r="ABW146" s="65"/>
      <c r="ABX146" s="65"/>
      <c r="ABY146" s="65"/>
      <c r="ABZ146" s="65"/>
      <c r="ACA146" s="65"/>
      <c r="ACB146" s="65"/>
      <c r="ACC146" s="65"/>
      <c r="ACD146" s="65"/>
      <c r="ACE146" s="65"/>
      <c r="ACF146" s="65"/>
      <c r="ACG146" s="65"/>
      <c r="ACH146" s="65"/>
      <c r="ACI146" s="65"/>
      <c r="ACJ146" s="65"/>
      <c r="ACK146" s="65"/>
      <c r="ACL146" s="65"/>
      <c r="ACM146" s="65"/>
      <c r="ACN146" s="65"/>
      <c r="ACO146" s="65"/>
      <c r="ACP146" s="65"/>
      <c r="ACQ146" s="65"/>
      <c r="ACR146" s="65"/>
      <c r="ACS146" s="65"/>
      <c r="ACT146" s="65"/>
      <c r="ACU146" s="65"/>
      <c r="ACV146" s="65"/>
      <c r="ACW146" s="65"/>
      <c r="ACX146" s="65"/>
      <c r="ACY146" s="65"/>
      <c r="ACZ146" s="65"/>
      <c r="ADA146" s="65"/>
      <c r="ADB146" s="65"/>
      <c r="ADC146" s="65"/>
      <c r="ADD146" s="65"/>
      <c r="ADE146" s="65"/>
      <c r="ADF146" s="65"/>
      <c r="ADG146" s="65"/>
      <c r="ADH146" s="65"/>
      <c r="ADI146" s="65"/>
      <c r="ADJ146" s="65"/>
      <c r="ADK146" s="65"/>
      <c r="ADL146" s="65"/>
      <c r="ADM146" s="65"/>
      <c r="ADN146" s="65"/>
      <c r="ADO146" s="65"/>
      <c r="ADP146" s="65"/>
      <c r="ADQ146" s="65"/>
      <c r="ADR146" s="65"/>
      <c r="ADS146" s="65"/>
      <c r="ADT146" s="65"/>
      <c r="ADU146" s="65"/>
      <c r="ADV146" s="65"/>
      <c r="ADW146" s="65"/>
      <c r="ADX146" s="65"/>
      <c r="ADY146" s="65"/>
      <c r="ADZ146" s="65"/>
      <c r="AEA146" s="65"/>
      <c r="AEB146" s="65"/>
      <c r="AEC146" s="65"/>
      <c r="AED146" s="65"/>
      <c r="AEE146" s="65"/>
      <c r="AEF146" s="65"/>
      <c r="AEG146" s="65"/>
      <c r="AEH146" s="65"/>
      <c r="AEI146" s="65"/>
      <c r="AEJ146" s="65"/>
      <c r="AEK146" s="65"/>
      <c r="AEL146" s="65"/>
      <c r="AEM146" s="65"/>
      <c r="AEN146" s="65"/>
      <c r="AEO146" s="65"/>
      <c r="AEP146" s="65"/>
      <c r="AEQ146" s="65"/>
      <c r="AER146" s="65"/>
      <c r="AES146" s="65"/>
      <c r="AET146" s="65"/>
      <c r="AEU146" s="65"/>
      <c r="AEV146" s="65"/>
      <c r="AEW146" s="65"/>
      <c r="AEX146" s="65"/>
      <c r="AEY146" s="65"/>
      <c r="AEZ146" s="65"/>
      <c r="AFA146" s="65"/>
      <c r="AFB146" s="65"/>
      <c r="AFC146" s="65"/>
      <c r="AFD146" s="65"/>
      <c r="AFE146" s="65"/>
      <c r="AFF146" s="65"/>
      <c r="AFG146" s="65"/>
      <c r="AFH146" s="65"/>
      <c r="AFI146" s="65"/>
      <c r="AFJ146" s="65"/>
      <c r="AFK146" s="65"/>
      <c r="AFL146" s="65"/>
      <c r="AFM146" s="65"/>
      <c r="AFN146" s="65"/>
      <c r="AFO146" s="65"/>
      <c r="AFP146" s="65"/>
      <c r="AFQ146" s="65"/>
      <c r="AFR146" s="65"/>
      <c r="AFS146" s="65"/>
      <c r="AFT146" s="65"/>
      <c r="AFU146" s="65"/>
      <c r="AFV146" s="65"/>
      <c r="AFW146" s="65"/>
      <c r="AFX146" s="65"/>
      <c r="AFY146" s="65"/>
      <c r="AFZ146" s="65"/>
      <c r="AGA146" s="65"/>
      <c r="AGB146" s="65"/>
      <c r="AGC146" s="65"/>
      <c r="AGD146" s="65"/>
      <c r="AGE146" s="65"/>
      <c r="AGF146" s="65"/>
      <c r="AGG146" s="65"/>
      <c r="AGH146" s="65"/>
      <c r="AGI146" s="65"/>
      <c r="AGJ146" s="65"/>
      <c r="AGK146" s="65"/>
      <c r="AGL146" s="65"/>
      <c r="AGM146" s="65"/>
      <c r="AGN146" s="65"/>
      <c r="AGO146" s="65"/>
      <c r="AGP146" s="65"/>
      <c r="AGQ146" s="65"/>
      <c r="AGR146" s="65"/>
      <c r="AGS146" s="65"/>
      <c r="AGT146" s="65"/>
      <c r="AGU146" s="65"/>
      <c r="AGV146" s="65"/>
      <c r="AGW146" s="65"/>
      <c r="AGX146" s="65"/>
      <c r="AGY146" s="65"/>
      <c r="AGZ146" s="65"/>
      <c r="AHA146" s="65"/>
      <c r="AHB146" s="65"/>
      <c r="AHC146" s="65"/>
      <c r="AHD146" s="65"/>
      <c r="AHE146" s="65"/>
      <c r="AHF146" s="65"/>
      <c r="AHG146" s="65"/>
      <c r="AHH146" s="65"/>
      <c r="AHI146" s="65"/>
      <c r="AHJ146" s="65"/>
      <c r="AHK146" s="65"/>
      <c r="AHL146" s="65"/>
      <c r="AHM146" s="65"/>
      <c r="AHN146" s="65"/>
      <c r="AHO146" s="65"/>
      <c r="AHP146" s="65"/>
      <c r="AHQ146" s="65"/>
      <c r="AHR146" s="65"/>
      <c r="AHS146" s="65"/>
      <c r="AHT146" s="65"/>
      <c r="AHU146" s="65"/>
      <c r="AHV146" s="65"/>
      <c r="AHW146" s="65"/>
      <c r="AHX146" s="65"/>
      <c r="AHY146" s="65"/>
      <c r="AHZ146" s="65"/>
      <c r="AIA146" s="65"/>
      <c r="AIB146" s="65"/>
      <c r="AIC146" s="65"/>
      <c r="AID146" s="65"/>
      <c r="AIE146" s="65"/>
      <c r="AIF146" s="65"/>
      <c r="AIG146" s="65"/>
      <c r="AIH146" s="65"/>
      <c r="AII146" s="65"/>
      <c r="AIJ146" s="65"/>
      <c r="AIK146" s="65"/>
      <c r="AIL146" s="65"/>
      <c r="AIM146" s="65"/>
      <c r="AIN146" s="65"/>
      <c r="AIO146" s="65"/>
      <c r="AIP146" s="65"/>
      <c r="AIQ146" s="65"/>
      <c r="AIR146" s="65"/>
      <c r="AIS146" s="65"/>
      <c r="AIT146" s="65"/>
      <c r="AIU146" s="65"/>
      <c r="AIV146" s="65"/>
      <c r="AIW146" s="65"/>
      <c r="AIX146" s="65"/>
      <c r="AIY146" s="65"/>
      <c r="AIZ146" s="65"/>
      <c r="AJA146" s="65"/>
      <c r="AJB146" s="65"/>
      <c r="AJC146" s="65"/>
      <c r="AJD146" s="65"/>
      <c r="AJE146" s="65"/>
      <c r="AJF146" s="65"/>
      <c r="AJG146" s="65"/>
      <c r="AJH146" s="65"/>
      <c r="AJI146" s="65"/>
      <c r="AJJ146" s="65"/>
      <c r="AJK146" s="65"/>
      <c r="AJL146" s="65"/>
      <c r="AJM146" s="65"/>
      <c r="AJN146" s="65"/>
      <c r="AJO146" s="65"/>
      <c r="AJP146" s="65"/>
      <c r="AJQ146" s="65"/>
      <c r="AJR146" s="65"/>
      <c r="AJS146" s="65"/>
      <c r="AJT146" s="65"/>
      <c r="AJU146" s="65"/>
      <c r="AJV146" s="65"/>
      <c r="AJW146" s="65"/>
      <c r="AJX146" s="65"/>
      <c r="AJY146" s="65"/>
      <c r="AJZ146" s="65"/>
      <c r="AKA146" s="65"/>
      <c r="AKB146" s="65"/>
      <c r="AKC146" s="65"/>
      <c r="AKD146" s="65"/>
      <c r="AKE146" s="65"/>
      <c r="AKF146" s="65"/>
      <c r="AKG146" s="65"/>
      <c r="AKH146" s="65"/>
      <c r="AKI146" s="65"/>
      <c r="AKJ146" s="65"/>
      <c r="AKK146" s="65"/>
      <c r="AKL146" s="65"/>
      <c r="AKM146" s="65"/>
      <c r="AKN146" s="65"/>
      <c r="AKO146" s="65"/>
      <c r="AKP146" s="65"/>
      <c r="AKQ146" s="65"/>
      <c r="AKR146" s="65"/>
      <c r="AKS146" s="65"/>
      <c r="AKT146" s="65"/>
      <c r="AKU146" s="65"/>
      <c r="AKV146" s="65"/>
      <c r="AKW146" s="65"/>
      <c r="AKX146" s="65"/>
      <c r="AKY146" s="65"/>
      <c r="AKZ146" s="65"/>
      <c r="ALA146" s="65"/>
      <c r="ALB146" s="65"/>
      <c r="ALC146" s="65"/>
      <c r="ALD146" s="65"/>
      <c r="ALE146" s="65"/>
      <c r="ALF146" s="65"/>
      <c r="ALG146" s="65"/>
      <c r="ALH146" s="65"/>
      <c r="ALI146" s="65"/>
      <c r="ALJ146" s="65"/>
      <c r="ALK146" s="65"/>
      <c r="ALL146" s="65"/>
      <c r="ALM146" s="65"/>
      <c r="ALN146" s="65"/>
      <c r="ALO146" s="65"/>
      <c r="ALP146" s="65"/>
      <c r="ALQ146" s="65"/>
      <c r="ALR146" s="65"/>
      <c r="ALS146" s="65"/>
      <c r="ALT146" s="65"/>
      <c r="ALU146" s="65"/>
      <c r="ALV146" s="65"/>
      <c r="ALW146" s="65"/>
      <c r="ALX146" s="65"/>
      <c r="ALY146" s="65"/>
      <c r="ALZ146" s="65"/>
      <c r="AMA146" s="65"/>
      <c r="AMB146" s="65"/>
      <c r="AMC146" s="65"/>
      <c r="AMD146" s="65"/>
      <c r="AME146" s="65"/>
      <c r="AMF146" s="65"/>
      <c r="AMG146" s="65"/>
      <c r="AMH146" s="65"/>
      <c r="AMI146" s="65"/>
      <c r="AMJ146" s="65"/>
      <c r="AMK146" s="65"/>
      <c r="AML146" s="65"/>
      <c r="AMM146" s="65"/>
      <c r="AMN146" s="65"/>
      <c r="AMO146" s="65"/>
      <c r="AMP146" s="65"/>
      <c r="AMQ146" s="65"/>
      <c r="AMR146" s="65"/>
      <c r="AMS146" s="65"/>
      <c r="AMT146" s="65"/>
      <c r="AMU146" s="65"/>
    </row>
    <row r="147" spans="1:1035" ht="14.25" thickBot="1" x14ac:dyDescent="0.25">
      <c r="A147" s="99">
        <v>149</v>
      </c>
      <c r="B147" s="223" t="s">
        <v>72</v>
      </c>
      <c r="C147" s="210"/>
      <c r="D147" s="210"/>
      <c r="E147" s="211"/>
      <c r="F147" s="211"/>
      <c r="G147" s="85" t="s">
        <v>228</v>
      </c>
      <c r="H147" s="195">
        <f>TOTAIS!AL149+TOTAIS!AQ149+TOTAIS!AY149+TOTAIS!BG149+TOTAIS!BL149+TOTAIS!BQ149+TOTAIS!BV149+TOTAIS!CA149+TOTAIS!CF149+TOTAIS!CK149</f>
        <v>4.8477475820829889</v>
      </c>
      <c r="I147" s="195">
        <f>TOTAIS!AM149+TOTAIS!AR149+TOTAIS!AZ149+TOTAIS!BH149+TOTAIS!BM149+TOTAIS!BR149+TOTAIS!BW149+TOTAIS!CB149+TOTAIS!CG149+TOTAIS!CL149</f>
        <v>128.8819070603063</v>
      </c>
      <c r="J147" s="183">
        <v>89</v>
      </c>
      <c r="K147" s="183">
        <v>74</v>
      </c>
      <c r="L147" s="190"/>
      <c r="M147" s="191"/>
      <c r="N147" s="178"/>
      <c r="O147" s="178"/>
      <c r="P147" s="178"/>
      <c r="Q147" s="65"/>
      <c r="R147" s="65"/>
      <c r="S147" s="65"/>
      <c r="T147" s="65"/>
      <c r="U147" s="65"/>
      <c r="V147" s="65"/>
      <c r="W147" s="65"/>
      <c r="X147" s="65"/>
      <c r="Y147" s="65"/>
      <c r="Z147" s="65"/>
      <c r="AA147" s="65"/>
      <c r="AB147" s="65"/>
      <c r="AC147" s="65"/>
      <c r="AD147" s="65"/>
      <c r="AE147" s="65"/>
      <c r="AF147" s="65"/>
      <c r="AG147" s="65"/>
      <c r="AH147" s="65"/>
      <c r="AI147" s="65"/>
      <c r="AJ147" s="65"/>
      <c r="AK147" s="65"/>
      <c r="AL147" s="65"/>
      <c r="AM147" s="65"/>
      <c r="AN147" s="65"/>
      <c r="AO147" s="65"/>
      <c r="AP147" s="65"/>
      <c r="AQ147" s="65"/>
      <c r="AR147" s="65"/>
      <c r="AS147" s="65"/>
      <c r="AT147" s="65"/>
      <c r="AU147" s="65"/>
      <c r="AV147" s="65"/>
      <c r="AW147" s="65"/>
      <c r="AX147" s="65"/>
      <c r="AY147" s="65"/>
      <c r="AZ147" s="65"/>
      <c r="BA147" s="65"/>
      <c r="BB147" s="65"/>
      <c r="BC147" s="65"/>
      <c r="BD147" s="65"/>
      <c r="BE147" s="65"/>
      <c r="BF147" s="65"/>
      <c r="BG147" s="65"/>
      <c r="BH147" s="65"/>
      <c r="BI147" s="65"/>
      <c r="BJ147" s="65"/>
      <c r="BK147" s="65"/>
      <c r="BL147" s="65"/>
      <c r="BM147" s="65"/>
      <c r="BN147" s="65"/>
      <c r="BO147" s="65"/>
      <c r="BP147" s="65"/>
      <c r="BQ147" s="65"/>
      <c r="BR147" s="65"/>
      <c r="BS147" s="65"/>
      <c r="BT147" s="65"/>
      <c r="BU147" s="65"/>
      <c r="BV147" s="65"/>
      <c r="BW147" s="65"/>
      <c r="BX147" s="65"/>
      <c r="BY147" s="65"/>
      <c r="BZ147" s="65"/>
      <c r="CA147" s="65"/>
      <c r="CB147" s="65"/>
      <c r="CC147" s="65"/>
      <c r="CD147" s="65"/>
      <c r="CE147" s="65"/>
      <c r="CF147" s="65"/>
      <c r="CG147" s="65"/>
      <c r="CH147" s="65"/>
      <c r="CI147" s="65"/>
      <c r="CJ147" s="65"/>
      <c r="CK147" s="65"/>
      <c r="CL147" s="65"/>
      <c r="CM147" s="65"/>
      <c r="CN147" s="65"/>
      <c r="CO147" s="65"/>
      <c r="CP147" s="65"/>
      <c r="CQ147" s="65"/>
      <c r="CR147" s="65"/>
      <c r="CS147" s="65"/>
      <c r="CT147" s="65"/>
      <c r="CU147" s="65"/>
      <c r="CV147" s="65"/>
      <c r="CW147" s="65"/>
      <c r="CX147" s="65"/>
      <c r="CY147" s="65"/>
      <c r="CZ147" s="65"/>
      <c r="DA147" s="65"/>
      <c r="DB147" s="65"/>
      <c r="DC147" s="65"/>
      <c r="DD147" s="65"/>
      <c r="DE147" s="65"/>
      <c r="DF147" s="65"/>
      <c r="DG147" s="65"/>
      <c r="DH147" s="65"/>
      <c r="DI147" s="65"/>
      <c r="DJ147" s="65"/>
      <c r="DK147" s="65"/>
      <c r="DL147" s="65"/>
      <c r="DM147" s="65"/>
      <c r="DN147" s="65"/>
      <c r="DO147" s="65"/>
      <c r="DP147" s="65"/>
      <c r="DQ147" s="65"/>
      <c r="DR147" s="65"/>
      <c r="DS147" s="65"/>
      <c r="DT147" s="65"/>
      <c r="DU147" s="65"/>
      <c r="DV147" s="65"/>
      <c r="DW147" s="65"/>
      <c r="DX147" s="65"/>
      <c r="DY147" s="65"/>
      <c r="DZ147" s="65"/>
      <c r="EA147" s="65"/>
      <c r="EB147" s="65"/>
      <c r="EC147" s="65"/>
      <c r="ED147" s="65"/>
      <c r="EE147" s="65"/>
      <c r="EF147" s="65"/>
      <c r="EG147" s="65"/>
      <c r="EH147" s="65"/>
      <c r="EI147" s="65"/>
      <c r="EJ147" s="65"/>
      <c r="EK147" s="65"/>
      <c r="EL147" s="65"/>
      <c r="EM147" s="65"/>
      <c r="EN147" s="65"/>
      <c r="EO147" s="65"/>
      <c r="EP147" s="65"/>
      <c r="EQ147" s="65"/>
      <c r="ER147" s="65"/>
      <c r="ES147" s="65"/>
      <c r="ET147" s="65"/>
      <c r="EU147" s="65"/>
      <c r="EV147" s="65"/>
      <c r="EW147" s="65"/>
      <c r="EX147" s="65"/>
      <c r="EY147" s="65"/>
      <c r="EZ147" s="65"/>
      <c r="FA147" s="65"/>
      <c r="FB147" s="65"/>
      <c r="FC147" s="65"/>
      <c r="FD147" s="65"/>
      <c r="FE147" s="65"/>
      <c r="FF147" s="65"/>
      <c r="FG147" s="65"/>
      <c r="FH147" s="65"/>
      <c r="FI147" s="65"/>
      <c r="FJ147" s="65"/>
      <c r="FK147" s="65"/>
      <c r="FL147" s="65"/>
      <c r="FM147" s="65"/>
      <c r="FN147" s="65"/>
      <c r="FO147" s="65"/>
      <c r="FP147" s="65"/>
      <c r="FQ147" s="65"/>
      <c r="FR147" s="65"/>
      <c r="FS147" s="65"/>
      <c r="FT147" s="65"/>
      <c r="FU147" s="65"/>
      <c r="FV147" s="65"/>
      <c r="FW147" s="65"/>
      <c r="FX147" s="65"/>
      <c r="FY147" s="65"/>
      <c r="FZ147" s="65"/>
      <c r="GA147" s="65"/>
      <c r="GB147" s="65"/>
      <c r="GC147" s="65"/>
      <c r="GD147" s="65"/>
      <c r="GE147" s="65"/>
      <c r="GF147" s="65"/>
      <c r="GG147" s="65"/>
      <c r="GH147" s="65"/>
      <c r="GI147" s="65"/>
      <c r="GJ147" s="65"/>
      <c r="GK147" s="65"/>
      <c r="GL147" s="65"/>
      <c r="GM147" s="65"/>
      <c r="GN147" s="65"/>
      <c r="GO147" s="65"/>
      <c r="GP147" s="65"/>
      <c r="GQ147" s="65"/>
      <c r="GR147" s="65"/>
      <c r="GS147" s="65"/>
      <c r="GT147" s="65"/>
      <c r="GU147" s="65"/>
      <c r="GV147" s="65"/>
      <c r="GW147" s="65"/>
      <c r="GX147" s="65"/>
      <c r="GY147" s="65"/>
      <c r="GZ147" s="65"/>
      <c r="HA147" s="65"/>
      <c r="HB147" s="65"/>
      <c r="HC147" s="65"/>
      <c r="HD147" s="65"/>
      <c r="HE147" s="65"/>
      <c r="HF147" s="65"/>
      <c r="HG147" s="65"/>
      <c r="HH147" s="65"/>
      <c r="HI147" s="65"/>
      <c r="HJ147" s="65"/>
      <c r="HK147" s="65"/>
      <c r="HL147" s="65"/>
      <c r="HM147" s="65"/>
      <c r="HN147" s="65"/>
      <c r="HO147" s="65"/>
      <c r="HP147" s="65"/>
      <c r="HQ147" s="65"/>
      <c r="HR147" s="65"/>
      <c r="HS147" s="65"/>
      <c r="HT147" s="65"/>
      <c r="HU147" s="65"/>
      <c r="HV147" s="65"/>
      <c r="HW147" s="65"/>
      <c r="HX147" s="65"/>
      <c r="HY147" s="65"/>
      <c r="HZ147" s="65"/>
      <c r="IA147" s="65"/>
      <c r="IB147" s="65"/>
      <c r="IC147" s="65"/>
      <c r="ID147" s="65"/>
      <c r="IE147" s="65"/>
      <c r="IF147" s="65"/>
      <c r="IG147" s="65"/>
      <c r="IH147" s="65"/>
      <c r="II147" s="65"/>
      <c r="IJ147" s="65"/>
      <c r="IK147" s="65"/>
      <c r="IL147" s="65"/>
      <c r="IM147" s="65"/>
      <c r="IN147" s="65"/>
      <c r="IO147" s="65"/>
      <c r="IP147" s="65"/>
      <c r="IQ147" s="65"/>
      <c r="IR147" s="65"/>
      <c r="IS147" s="65"/>
      <c r="IT147" s="65"/>
      <c r="IU147" s="65"/>
      <c r="IV147" s="65"/>
      <c r="IW147" s="65"/>
      <c r="IX147" s="65"/>
      <c r="IY147" s="65"/>
      <c r="IZ147" s="65"/>
      <c r="JA147" s="65"/>
      <c r="JB147" s="65"/>
      <c r="JC147" s="65"/>
      <c r="JD147" s="65"/>
      <c r="JE147" s="65"/>
      <c r="JF147" s="65"/>
      <c r="JG147" s="65"/>
      <c r="JH147" s="65"/>
      <c r="JI147" s="65"/>
      <c r="JJ147" s="65"/>
      <c r="JK147" s="65"/>
      <c r="JL147" s="65"/>
      <c r="JM147" s="65"/>
      <c r="JN147" s="65"/>
      <c r="JO147" s="65"/>
      <c r="JP147" s="65"/>
      <c r="JQ147" s="65"/>
      <c r="JR147" s="65"/>
      <c r="JS147" s="65"/>
      <c r="JT147" s="65"/>
      <c r="JU147" s="65"/>
      <c r="JV147" s="65"/>
      <c r="JW147" s="65"/>
      <c r="JX147" s="65"/>
      <c r="JY147" s="65"/>
      <c r="JZ147" s="65"/>
      <c r="KA147" s="65"/>
      <c r="KB147" s="65"/>
      <c r="KC147" s="65"/>
      <c r="KD147" s="65"/>
      <c r="KE147" s="65"/>
      <c r="KF147" s="65"/>
      <c r="KG147" s="65"/>
      <c r="KH147" s="65"/>
      <c r="KI147" s="65"/>
      <c r="KJ147" s="65"/>
      <c r="KK147" s="65"/>
      <c r="KL147" s="65"/>
      <c r="KM147" s="65"/>
      <c r="KN147" s="65"/>
      <c r="KO147" s="65"/>
      <c r="KP147" s="65"/>
      <c r="KQ147" s="65"/>
      <c r="KR147" s="65"/>
      <c r="KS147" s="65"/>
      <c r="KT147" s="65"/>
      <c r="KU147" s="65"/>
      <c r="KV147" s="65"/>
      <c r="KW147" s="65"/>
      <c r="KX147" s="65"/>
      <c r="KY147" s="65"/>
      <c r="KZ147" s="65"/>
      <c r="LA147" s="65"/>
      <c r="LB147" s="65"/>
      <c r="LC147" s="65"/>
      <c r="LD147" s="65"/>
      <c r="LE147" s="65"/>
      <c r="LF147" s="65"/>
      <c r="LG147" s="65"/>
      <c r="LH147" s="65"/>
      <c r="LI147" s="65"/>
      <c r="LJ147" s="65"/>
      <c r="LK147" s="65"/>
      <c r="LL147" s="65"/>
      <c r="LM147" s="65"/>
      <c r="LN147" s="65"/>
      <c r="LO147" s="65"/>
      <c r="LP147" s="65"/>
      <c r="LQ147" s="65"/>
      <c r="LR147" s="65"/>
      <c r="LS147" s="65"/>
      <c r="LT147" s="65"/>
      <c r="LU147" s="65"/>
      <c r="LV147" s="65"/>
      <c r="LW147" s="65"/>
      <c r="LX147" s="65"/>
      <c r="LY147" s="65"/>
      <c r="LZ147" s="65"/>
      <c r="MA147" s="65"/>
      <c r="MB147" s="65"/>
      <c r="MC147" s="65"/>
      <c r="MD147" s="65"/>
      <c r="ME147" s="65"/>
      <c r="MF147" s="65"/>
      <c r="MG147" s="65"/>
      <c r="MH147" s="65"/>
      <c r="MI147" s="65"/>
      <c r="MJ147" s="65"/>
      <c r="MK147" s="65"/>
      <c r="ML147" s="65"/>
      <c r="MM147" s="65"/>
      <c r="MN147" s="65"/>
      <c r="MO147" s="65"/>
      <c r="MP147" s="65"/>
      <c r="MQ147" s="65"/>
      <c r="MR147" s="65"/>
      <c r="MS147" s="65"/>
      <c r="MT147" s="65"/>
      <c r="MU147" s="65"/>
      <c r="MV147" s="65"/>
      <c r="MW147" s="65"/>
      <c r="MX147" s="65"/>
      <c r="MY147" s="65"/>
      <c r="MZ147" s="65"/>
      <c r="NA147" s="65"/>
      <c r="NB147" s="65"/>
      <c r="NC147" s="65"/>
      <c r="ND147" s="65"/>
      <c r="NE147" s="65"/>
      <c r="NF147" s="65"/>
      <c r="NG147" s="65"/>
      <c r="NH147" s="65"/>
      <c r="NI147" s="65"/>
      <c r="NJ147" s="65"/>
      <c r="NK147" s="65"/>
      <c r="NL147" s="65"/>
      <c r="NM147" s="65"/>
      <c r="NN147" s="65"/>
      <c r="NO147" s="65"/>
      <c r="NP147" s="65"/>
      <c r="NQ147" s="65"/>
      <c r="NR147" s="65"/>
      <c r="NS147" s="65"/>
      <c r="NT147" s="65"/>
      <c r="NU147" s="65"/>
      <c r="NV147" s="65"/>
      <c r="NW147" s="65"/>
      <c r="NX147" s="65"/>
      <c r="NY147" s="65"/>
      <c r="NZ147" s="65"/>
      <c r="OA147" s="65"/>
      <c r="OB147" s="65"/>
      <c r="OC147" s="65"/>
      <c r="OD147" s="65"/>
      <c r="OE147" s="65"/>
      <c r="OF147" s="65"/>
      <c r="OG147" s="65"/>
      <c r="OH147" s="65"/>
      <c r="OI147" s="65"/>
      <c r="OJ147" s="65"/>
      <c r="OK147" s="65"/>
      <c r="OL147" s="65"/>
      <c r="OM147" s="65"/>
      <c r="ON147" s="65"/>
      <c r="OO147" s="65"/>
      <c r="OP147" s="65"/>
      <c r="OQ147" s="65"/>
      <c r="OR147" s="65"/>
      <c r="OS147" s="65"/>
      <c r="OT147" s="65"/>
      <c r="OU147" s="65"/>
      <c r="OV147" s="65"/>
      <c r="OW147" s="65"/>
      <c r="OX147" s="65"/>
      <c r="OY147" s="65"/>
      <c r="OZ147" s="65"/>
      <c r="PA147" s="65"/>
      <c r="PB147" s="65"/>
      <c r="PC147" s="65"/>
      <c r="PD147" s="65"/>
      <c r="PE147" s="65"/>
      <c r="PF147" s="65"/>
      <c r="PG147" s="65"/>
      <c r="PH147" s="65"/>
      <c r="PI147" s="65"/>
      <c r="PJ147" s="65"/>
      <c r="PK147" s="65"/>
      <c r="PL147" s="65"/>
      <c r="PM147" s="65"/>
      <c r="PN147" s="65"/>
      <c r="PO147" s="65"/>
      <c r="PP147" s="65"/>
      <c r="PQ147" s="65"/>
      <c r="PR147" s="65"/>
      <c r="PS147" s="65"/>
      <c r="PT147" s="65"/>
      <c r="PU147" s="65"/>
      <c r="PV147" s="65"/>
      <c r="PW147" s="65"/>
      <c r="PX147" s="65"/>
      <c r="PY147" s="65"/>
      <c r="PZ147" s="65"/>
      <c r="QA147" s="65"/>
      <c r="QB147" s="65"/>
      <c r="QC147" s="65"/>
      <c r="QD147" s="65"/>
      <c r="QE147" s="65"/>
      <c r="QF147" s="65"/>
      <c r="QG147" s="65"/>
      <c r="QH147" s="65"/>
      <c r="QI147" s="65"/>
      <c r="QJ147" s="65"/>
      <c r="QK147" s="65"/>
      <c r="QL147" s="65"/>
      <c r="QM147" s="65"/>
      <c r="QN147" s="65"/>
      <c r="QO147" s="65"/>
      <c r="QP147" s="65"/>
      <c r="QQ147" s="65"/>
      <c r="QR147" s="65"/>
      <c r="QS147" s="65"/>
      <c r="QT147" s="65"/>
      <c r="QU147" s="65"/>
      <c r="QV147" s="65"/>
      <c r="QW147" s="65"/>
      <c r="QX147" s="65"/>
      <c r="QY147" s="65"/>
      <c r="QZ147" s="65"/>
      <c r="RA147" s="65"/>
      <c r="RB147" s="65"/>
      <c r="RC147" s="65"/>
      <c r="RD147" s="65"/>
      <c r="RE147" s="65"/>
      <c r="RF147" s="65"/>
      <c r="RG147" s="65"/>
      <c r="RH147" s="65"/>
      <c r="RI147" s="65"/>
      <c r="RJ147" s="65"/>
      <c r="RK147" s="65"/>
      <c r="RL147" s="65"/>
      <c r="RM147" s="65"/>
      <c r="RN147" s="65"/>
      <c r="RO147" s="65"/>
      <c r="RP147" s="65"/>
      <c r="RQ147" s="65"/>
      <c r="RR147" s="65"/>
      <c r="RS147" s="65"/>
      <c r="RT147" s="65"/>
      <c r="RU147" s="65"/>
      <c r="RV147" s="65"/>
      <c r="RW147" s="65"/>
      <c r="RX147" s="65"/>
      <c r="RY147" s="65"/>
      <c r="RZ147" s="65"/>
      <c r="SA147" s="65"/>
      <c r="SB147" s="65"/>
      <c r="SC147" s="65"/>
      <c r="SD147" s="65"/>
      <c r="SE147" s="65"/>
      <c r="SF147" s="65"/>
      <c r="SG147" s="65"/>
      <c r="SH147" s="65"/>
      <c r="SI147" s="65"/>
      <c r="SJ147" s="65"/>
      <c r="SK147" s="65"/>
      <c r="SL147" s="65"/>
      <c r="SM147" s="65"/>
      <c r="SN147" s="65"/>
      <c r="SO147" s="65"/>
      <c r="SP147" s="65"/>
      <c r="SQ147" s="65"/>
      <c r="SR147" s="65"/>
      <c r="SS147" s="65"/>
      <c r="ST147" s="65"/>
      <c r="SU147" s="65"/>
      <c r="SV147" s="65"/>
      <c r="SW147" s="65"/>
      <c r="SX147" s="65"/>
      <c r="SY147" s="65"/>
      <c r="SZ147" s="65"/>
      <c r="TA147" s="65"/>
      <c r="TB147" s="65"/>
      <c r="TC147" s="65"/>
      <c r="TD147" s="65"/>
      <c r="TE147" s="65"/>
      <c r="TF147" s="65"/>
      <c r="TG147" s="65"/>
      <c r="TH147" s="65"/>
      <c r="TI147" s="65"/>
      <c r="TJ147" s="65"/>
      <c r="TK147" s="65"/>
      <c r="TL147" s="65"/>
      <c r="TM147" s="65"/>
      <c r="TN147" s="65"/>
      <c r="TO147" s="65"/>
      <c r="TP147" s="65"/>
      <c r="TQ147" s="65"/>
      <c r="TR147" s="65"/>
      <c r="TS147" s="65"/>
      <c r="TT147" s="65"/>
      <c r="TU147" s="65"/>
      <c r="TV147" s="65"/>
      <c r="TW147" s="65"/>
      <c r="TX147" s="65"/>
      <c r="TY147" s="65"/>
      <c r="TZ147" s="65"/>
      <c r="UA147" s="65"/>
      <c r="UB147" s="65"/>
      <c r="UC147" s="65"/>
      <c r="UD147" s="65"/>
      <c r="UE147" s="65"/>
      <c r="UF147" s="65"/>
      <c r="UG147" s="65"/>
      <c r="UH147" s="65"/>
      <c r="UI147" s="65"/>
      <c r="UJ147" s="65"/>
      <c r="UK147" s="65"/>
      <c r="UL147" s="65"/>
      <c r="UM147" s="65"/>
      <c r="UN147" s="65"/>
      <c r="UO147" s="65"/>
      <c r="UP147" s="65"/>
      <c r="UQ147" s="65"/>
      <c r="UR147" s="65"/>
      <c r="US147" s="65"/>
      <c r="UT147" s="65"/>
      <c r="UU147" s="65"/>
      <c r="UV147" s="65"/>
      <c r="UW147" s="65"/>
      <c r="UX147" s="65"/>
      <c r="UY147" s="65"/>
      <c r="UZ147" s="65"/>
      <c r="VA147" s="65"/>
      <c r="VB147" s="65"/>
      <c r="VC147" s="65"/>
      <c r="VD147" s="65"/>
      <c r="VE147" s="65"/>
      <c r="VF147" s="65"/>
      <c r="VG147" s="65"/>
      <c r="VH147" s="65"/>
      <c r="VI147" s="65"/>
      <c r="VJ147" s="65"/>
      <c r="VK147" s="65"/>
      <c r="VL147" s="65"/>
      <c r="VM147" s="65"/>
      <c r="VN147" s="65"/>
      <c r="VO147" s="65"/>
      <c r="VP147" s="65"/>
      <c r="VQ147" s="65"/>
      <c r="VR147" s="65"/>
      <c r="VS147" s="65"/>
      <c r="VT147" s="65"/>
      <c r="VU147" s="65"/>
      <c r="VV147" s="65"/>
      <c r="VW147" s="65"/>
      <c r="VX147" s="65"/>
      <c r="VY147" s="65"/>
      <c r="VZ147" s="65"/>
      <c r="WA147" s="65"/>
      <c r="WB147" s="65"/>
      <c r="WC147" s="65"/>
      <c r="WD147" s="65"/>
      <c r="WE147" s="65"/>
      <c r="WF147" s="65"/>
      <c r="WG147" s="65"/>
      <c r="WH147" s="65"/>
      <c r="WI147" s="65"/>
      <c r="WJ147" s="65"/>
      <c r="WK147" s="65"/>
      <c r="WL147" s="65"/>
      <c r="WM147" s="65"/>
      <c r="WN147" s="65"/>
      <c r="WO147" s="65"/>
      <c r="WP147" s="65"/>
      <c r="WQ147" s="65"/>
      <c r="WR147" s="65"/>
      <c r="WS147" s="65"/>
      <c r="WT147" s="65"/>
      <c r="WU147" s="65"/>
      <c r="WV147" s="65"/>
      <c r="WW147" s="65"/>
      <c r="WX147" s="65"/>
      <c r="WY147" s="65"/>
      <c r="WZ147" s="65"/>
      <c r="XA147" s="65"/>
      <c r="XB147" s="65"/>
      <c r="XC147" s="65"/>
      <c r="XD147" s="65"/>
      <c r="XE147" s="65"/>
      <c r="XF147" s="65"/>
      <c r="XG147" s="65"/>
      <c r="XH147" s="65"/>
      <c r="XI147" s="65"/>
      <c r="XJ147" s="65"/>
      <c r="XK147" s="65"/>
      <c r="XL147" s="65"/>
      <c r="XM147" s="65"/>
      <c r="XN147" s="65"/>
      <c r="XO147" s="65"/>
      <c r="XP147" s="65"/>
      <c r="XQ147" s="65"/>
      <c r="XR147" s="65"/>
      <c r="XS147" s="65"/>
      <c r="XT147" s="65"/>
      <c r="XU147" s="65"/>
      <c r="XV147" s="65"/>
      <c r="XW147" s="65"/>
      <c r="XX147" s="65"/>
      <c r="XY147" s="65"/>
      <c r="XZ147" s="65"/>
      <c r="YA147" s="65"/>
      <c r="YB147" s="65"/>
      <c r="YC147" s="65"/>
      <c r="YD147" s="65"/>
      <c r="YE147" s="65"/>
      <c r="YF147" s="65"/>
      <c r="YG147" s="65"/>
      <c r="YH147" s="65"/>
      <c r="YI147" s="65"/>
      <c r="YJ147" s="65"/>
      <c r="YK147" s="65"/>
      <c r="YL147" s="65"/>
      <c r="YM147" s="65"/>
      <c r="YN147" s="65"/>
      <c r="YO147" s="65"/>
      <c r="YP147" s="65"/>
      <c r="YQ147" s="65"/>
      <c r="YR147" s="65"/>
      <c r="YS147" s="65"/>
      <c r="YT147" s="65"/>
      <c r="YU147" s="65"/>
      <c r="YV147" s="65"/>
      <c r="YW147" s="65"/>
      <c r="YX147" s="65"/>
      <c r="YY147" s="65"/>
      <c r="YZ147" s="65"/>
      <c r="ZA147" s="65"/>
      <c r="ZB147" s="65"/>
      <c r="ZC147" s="65"/>
      <c r="ZD147" s="65"/>
      <c r="ZE147" s="65"/>
      <c r="ZF147" s="65"/>
      <c r="ZG147" s="65"/>
      <c r="ZH147" s="65"/>
      <c r="ZI147" s="65"/>
      <c r="ZJ147" s="65"/>
      <c r="ZK147" s="65"/>
      <c r="ZL147" s="65"/>
      <c r="ZM147" s="65"/>
      <c r="ZN147" s="65"/>
      <c r="ZO147" s="65"/>
      <c r="ZP147" s="65"/>
      <c r="ZQ147" s="65"/>
      <c r="ZR147" s="65"/>
      <c r="ZS147" s="65"/>
      <c r="ZT147" s="65"/>
      <c r="ZU147" s="65"/>
      <c r="ZV147" s="65"/>
      <c r="ZW147" s="65"/>
      <c r="ZX147" s="65"/>
      <c r="ZY147" s="65"/>
      <c r="ZZ147" s="65"/>
      <c r="AAA147" s="65"/>
      <c r="AAB147" s="65"/>
      <c r="AAC147" s="65"/>
      <c r="AAD147" s="65"/>
      <c r="AAE147" s="65"/>
      <c r="AAF147" s="65"/>
      <c r="AAG147" s="65"/>
      <c r="AAH147" s="65"/>
      <c r="AAI147" s="65"/>
      <c r="AAJ147" s="65"/>
      <c r="AAK147" s="65"/>
      <c r="AAL147" s="65"/>
      <c r="AAM147" s="65"/>
      <c r="AAN147" s="65"/>
      <c r="AAO147" s="65"/>
      <c r="AAP147" s="65"/>
      <c r="AAQ147" s="65"/>
      <c r="AAR147" s="65"/>
      <c r="AAS147" s="65"/>
      <c r="AAT147" s="65"/>
      <c r="AAU147" s="65"/>
      <c r="AAV147" s="65"/>
      <c r="AAW147" s="65"/>
      <c r="AAX147" s="65"/>
      <c r="AAY147" s="65"/>
      <c r="AAZ147" s="65"/>
      <c r="ABA147" s="65"/>
      <c r="ABB147" s="65"/>
      <c r="ABC147" s="65"/>
      <c r="ABD147" s="65"/>
      <c r="ABE147" s="65"/>
      <c r="ABF147" s="65"/>
      <c r="ABG147" s="65"/>
      <c r="ABH147" s="65"/>
      <c r="ABI147" s="65"/>
      <c r="ABJ147" s="65"/>
      <c r="ABK147" s="65"/>
      <c r="ABL147" s="65"/>
      <c r="ABM147" s="65"/>
      <c r="ABN147" s="65"/>
      <c r="ABO147" s="65"/>
      <c r="ABP147" s="65"/>
      <c r="ABQ147" s="65"/>
      <c r="ABR147" s="65"/>
      <c r="ABS147" s="65"/>
      <c r="ABT147" s="65"/>
      <c r="ABU147" s="65"/>
      <c r="ABV147" s="65"/>
      <c r="ABW147" s="65"/>
      <c r="ABX147" s="65"/>
      <c r="ABY147" s="65"/>
      <c r="ABZ147" s="65"/>
      <c r="ACA147" s="65"/>
      <c r="ACB147" s="65"/>
      <c r="ACC147" s="65"/>
      <c r="ACD147" s="65"/>
      <c r="ACE147" s="65"/>
      <c r="ACF147" s="65"/>
      <c r="ACG147" s="65"/>
      <c r="ACH147" s="65"/>
      <c r="ACI147" s="65"/>
      <c r="ACJ147" s="65"/>
      <c r="ACK147" s="65"/>
      <c r="ACL147" s="65"/>
      <c r="ACM147" s="65"/>
      <c r="ACN147" s="65"/>
      <c r="ACO147" s="65"/>
      <c r="ACP147" s="65"/>
      <c r="ACQ147" s="65"/>
      <c r="ACR147" s="65"/>
      <c r="ACS147" s="65"/>
      <c r="ACT147" s="65"/>
      <c r="ACU147" s="65"/>
      <c r="ACV147" s="65"/>
      <c r="ACW147" s="65"/>
      <c r="ACX147" s="65"/>
      <c r="ACY147" s="65"/>
      <c r="ACZ147" s="65"/>
      <c r="ADA147" s="65"/>
      <c r="ADB147" s="65"/>
      <c r="ADC147" s="65"/>
      <c r="ADD147" s="65"/>
      <c r="ADE147" s="65"/>
      <c r="ADF147" s="65"/>
      <c r="ADG147" s="65"/>
      <c r="ADH147" s="65"/>
      <c r="ADI147" s="65"/>
      <c r="ADJ147" s="65"/>
      <c r="ADK147" s="65"/>
      <c r="ADL147" s="65"/>
      <c r="ADM147" s="65"/>
      <c r="ADN147" s="65"/>
      <c r="ADO147" s="65"/>
      <c r="ADP147" s="65"/>
      <c r="ADQ147" s="65"/>
      <c r="ADR147" s="65"/>
      <c r="ADS147" s="65"/>
      <c r="ADT147" s="65"/>
      <c r="ADU147" s="65"/>
      <c r="ADV147" s="65"/>
      <c r="ADW147" s="65"/>
      <c r="ADX147" s="65"/>
      <c r="ADY147" s="65"/>
      <c r="ADZ147" s="65"/>
      <c r="AEA147" s="65"/>
      <c r="AEB147" s="65"/>
      <c r="AEC147" s="65"/>
      <c r="AED147" s="65"/>
      <c r="AEE147" s="65"/>
      <c r="AEF147" s="65"/>
      <c r="AEG147" s="65"/>
      <c r="AEH147" s="65"/>
      <c r="AEI147" s="65"/>
      <c r="AEJ147" s="65"/>
      <c r="AEK147" s="65"/>
      <c r="AEL147" s="65"/>
      <c r="AEM147" s="65"/>
      <c r="AEN147" s="65"/>
      <c r="AEO147" s="65"/>
      <c r="AEP147" s="65"/>
      <c r="AEQ147" s="65"/>
      <c r="AER147" s="65"/>
      <c r="AES147" s="65"/>
      <c r="AET147" s="65"/>
      <c r="AEU147" s="65"/>
      <c r="AEV147" s="65"/>
      <c r="AEW147" s="65"/>
      <c r="AEX147" s="65"/>
      <c r="AEY147" s="65"/>
      <c r="AEZ147" s="65"/>
      <c r="AFA147" s="65"/>
      <c r="AFB147" s="65"/>
      <c r="AFC147" s="65"/>
      <c r="AFD147" s="65"/>
      <c r="AFE147" s="65"/>
      <c r="AFF147" s="65"/>
      <c r="AFG147" s="65"/>
      <c r="AFH147" s="65"/>
      <c r="AFI147" s="65"/>
      <c r="AFJ147" s="65"/>
      <c r="AFK147" s="65"/>
      <c r="AFL147" s="65"/>
      <c r="AFM147" s="65"/>
      <c r="AFN147" s="65"/>
      <c r="AFO147" s="65"/>
      <c r="AFP147" s="65"/>
      <c r="AFQ147" s="65"/>
      <c r="AFR147" s="65"/>
      <c r="AFS147" s="65"/>
      <c r="AFT147" s="65"/>
      <c r="AFU147" s="65"/>
      <c r="AFV147" s="65"/>
      <c r="AFW147" s="65"/>
      <c r="AFX147" s="65"/>
      <c r="AFY147" s="65"/>
      <c r="AFZ147" s="65"/>
      <c r="AGA147" s="65"/>
      <c r="AGB147" s="65"/>
      <c r="AGC147" s="65"/>
      <c r="AGD147" s="65"/>
      <c r="AGE147" s="65"/>
      <c r="AGF147" s="65"/>
      <c r="AGG147" s="65"/>
      <c r="AGH147" s="65"/>
      <c r="AGI147" s="65"/>
      <c r="AGJ147" s="65"/>
      <c r="AGK147" s="65"/>
      <c r="AGL147" s="65"/>
      <c r="AGM147" s="65"/>
      <c r="AGN147" s="65"/>
      <c r="AGO147" s="65"/>
      <c r="AGP147" s="65"/>
      <c r="AGQ147" s="65"/>
      <c r="AGR147" s="65"/>
      <c r="AGS147" s="65"/>
      <c r="AGT147" s="65"/>
      <c r="AGU147" s="65"/>
      <c r="AGV147" s="65"/>
      <c r="AGW147" s="65"/>
      <c r="AGX147" s="65"/>
      <c r="AGY147" s="65"/>
      <c r="AGZ147" s="65"/>
      <c r="AHA147" s="65"/>
      <c r="AHB147" s="65"/>
      <c r="AHC147" s="65"/>
      <c r="AHD147" s="65"/>
      <c r="AHE147" s="65"/>
      <c r="AHF147" s="65"/>
      <c r="AHG147" s="65"/>
      <c r="AHH147" s="65"/>
      <c r="AHI147" s="65"/>
      <c r="AHJ147" s="65"/>
      <c r="AHK147" s="65"/>
      <c r="AHL147" s="65"/>
      <c r="AHM147" s="65"/>
      <c r="AHN147" s="65"/>
      <c r="AHO147" s="65"/>
      <c r="AHP147" s="65"/>
      <c r="AHQ147" s="65"/>
      <c r="AHR147" s="65"/>
      <c r="AHS147" s="65"/>
      <c r="AHT147" s="65"/>
      <c r="AHU147" s="65"/>
      <c r="AHV147" s="65"/>
      <c r="AHW147" s="65"/>
      <c r="AHX147" s="65"/>
      <c r="AHY147" s="65"/>
      <c r="AHZ147" s="65"/>
      <c r="AIA147" s="65"/>
      <c r="AIB147" s="65"/>
      <c r="AIC147" s="65"/>
      <c r="AID147" s="65"/>
      <c r="AIE147" s="65"/>
      <c r="AIF147" s="65"/>
      <c r="AIG147" s="65"/>
      <c r="AIH147" s="65"/>
      <c r="AII147" s="65"/>
      <c r="AIJ147" s="65"/>
      <c r="AIK147" s="65"/>
      <c r="AIL147" s="65"/>
      <c r="AIM147" s="65"/>
      <c r="AIN147" s="65"/>
      <c r="AIO147" s="65"/>
      <c r="AIP147" s="65"/>
      <c r="AIQ147" s="65"/>
      <c r="AIR147" s="65"/>
      <c r="AIS147" s="65"/>
      <c r="AIT147" s="65"/>
      <c r="AIU147" s="65"/>
      <c r="AIV147" s="65"/>
      <c r="AIW147" s="65"/>
      <c r="AIX147" s="65"/>
      <c r="AIY147" s="65"/>
      <c r="AIZ147" s="65"/>
      <c r="AJA147" s="65"/>
      <c r="AJB147" s="65"/>
      <c r="AJC147" s="65"/>
      <c r="AJD147" s="65"/>
      <c r="AJE147" s="65"/>
      <c r="AJF147" s="65"/>
      <c r="AJG147" s="65"/>
      <c r="AJH147" s="65"/>
      <c r="AJI147" s="65"/>
      <c r="AJJ147" s="65"/>
      <c r="AJK147" s="65"/>
      <c r="AJL147" s="65"/>
      <c r="AJM147" s="65"/>
      <c r="AJN147" s="65"/>
      <c r="AJO147" s="65"/>
      <c r="AJP147" s="65"/>
      <c r="AJQ147" s="65"/>
      <c r="AJR147" s="65"/>
      <c r="AJS147" s="65"/>
      <c r="AJT147" s="65"/>
      <c r="AJU147" s="65"/>
      <c r="AJV147" s="65"/>
      <c r="AJW147" s="65"/>
      <c r="AJX147" s="65"/>
      <c r="AJY147" s="65"/>
      <c r="AJZ147" s="65"/>
      <c r="AKA147" s="65"/>
      <c r="AKB147" s="65"/>
      <c r="AKC147" s="65"/>
      <c r="AKD147" s="65"/>
      <c r="AKE147" s="65"/>
      <c r="AKF147" s="65"/>
      <c r="AKG147" s="65"/>
      <c r="AKH147" s="65"/>
      <c r="AKI147" s="65"/>
      <c r="AKJ147" s="65"/>
      <c r="AKK147" s="65"/>
      <c r="AKL147" s="65"/>
      <c r="AKM147" s="65"/>
      <c r="AKN147" s="65"/>
      <c r="AKO147" s="65"/>
      <c r="AKP147" s="65"/>
      <c r="AKQ147" s="65"/>
      <c r="AKR147" s="65"/>
      <c r="AKS147" s="65"/>
      <c r="AKT147" s="65"/>
      <c r="AKU147" s="65"/>
      <c r="AKV147" s="65"/>
      <c r="AKW147" s="65"/>
      <c r="AKX147" s="65"/>
      <c r="AKY147" s="65"/>
      <c r="AKZ147" s="65"/>
      <c r="ALA147" s="65"/>
      <c r="ALB147" s="65"/>
      <c r="ALC147" s="65"/>
      <c r="ALD147" s="65"/>
      <c r="ALE147" s="65"/>
      <c r="ALF147" s="65"/>
      <c r="ALG147" s="65"/>
      <c r="ALH147" s="65"/>
      <c r="ALI147" s="65"/>
      <c r="ALJ147" s="65"/>
      <c r="ALK147" s="65"/>
      <c r="ALL147" s="65"/>
      <c r="ALM147" s="65"/>
      <c r="ALN147" s="65"/>
      <c r="ALO147" s="65"/>
      <c r="ALP147" s="65"/>
      <c r="ALQ147" s="65"/>
      <c r="ALR147" s="65"/>
      <c r="ALS147" s="65"/>
      <c r="ALT147" s="65"/>
      <c r="ALU147" s="65"/>
      <c r="ALV147" s="65"/>
      <c r="ALW147" s="65"/>
      <c r="ALX147" s="65"/>
      <c r="ALY147" s="65"/>
      <c r="ALZ147" s="65"/>
      <c r="AMA147" s="65"/>
      <c r="AMB147" s="65"/>
      <c r="AMC147" s="65"/>
      <c r="AMD147" s="65"/>
      <c r="AME147" s="65"/>
      <c r="AMF147" s="65"/>
      <c r="AMG147" s="65"/>
      <c r="AMH147" s="65"/>
      <c r="AMI147" s="65"/>
      <c r="AMJ147" s="65"/>
      <c r="AMK147" s="65"/>
      <c r="AML147" s="65"/>
      <c r="AMM147" s="65"/>
      <c r="AMN147" s="65"/>
      <c r="AMO147" s="65"/>
      <c r="AMP147" s="65"/>
      <c r="AMQ147" s="65"/>
      <c r="AMR147" s="65"/>
      <c r="AMS147" s="65"/>
      <c r="AMT147" s="65"/>
      <c r="AMU147" s="65"/>
    </row>
    <row r="148" spans="1:1035" ht="14.25" thickTop="1" x14ac:dyDescent="0.2"/>
  </sheetData>
  <sortState ref="A2:P147">
    <sortCondition ref="L2:L147"/>
  </sortState>
  <pageMargins left="0.25" right="0.25" top="0.75" bottom="0.75" header="0.3" footer="0.3"/>
  <pageSetup paperSize="9" scale="37" firstPageNumber="0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M17"/>
  <sheetViews>
    <sheetView zoomScale="85" zoomScaleNormal="85" workbookViewId="0">
      <selection activeCell="B1" sqref="B1"/>
    </sheetView>
  </sheetViews>
  <sheetFormatPr defaultColWidth="8.7109375" defaultRowHeight="15" x14ac:dyDescent="0.25"/>
  <cols>
    <col min="1" max="1" width="8.7109375" style="235"/>
    <col min="2" max="2" width="85.5703125" style="236" customWidth="1"/>
    <col min="3" max="3" width="10.5703125" style="236" customWidth="1"/>
    <col min="4" max="871" width="8.7109375" style="236"/>
    <col min="872" max="16384" width="8.7109375" style="237"/>
  </cols>
  <sheetData>
    <row r="1" spans="1:3" ht="16.5" thickTop="1" thickBot="1" x14ac:dyDescent="0.3">
      <c r="A1" s="235" t="s">
        <v>260</v>
      </c>
      <c r="B1" s="124" t="s">
        <v>232</v>
      </c>
      <c r="C1" s="124" t="s">
        <v>233</v>
      </c>
    </row>
    <row r="2" spans="1:3" ht="18" thickTop="1" thickBot="1" x14ac:dyDescent="0.3">
      <c r="A2" s="235">
        <v>1</v>
      </c>
      <c r="B2" s="92" t="s">
        <v>0</v>
      </c>
      <c r="C2" s="92">
        <v>14</v>
      </c>
    </row>
    <row r="3" spans="1:3" ht="18" thickTop="1" thickBot="1" x14ac:dyDescent="0.3">
      <c r="A3" s="235">
        <v>2</v>
      </c>
      <c r="B3" s="92" t="s">
        <v>1</v>
      </c>
      <c r="C3" s="92">
        <v>11</v>
      </c>
    </row>
    <row r="4" spans="1:3" ht="18" thickTop="1" thickBot="1" x14ac:dyDescent="0.3">
      <c r="A4" s="235">
        <v>3</v>
      </c>
      <c r="B4" s="92" t="s">
        <v>2</v>
      </c>
      <c r="C4" s="92">
        <v>77</v>
      </c>
    </row>
    <row r="5" spans="1:3" ht="18" thickTop="1" thickBot="1" x14ac:dyDescent="0.3">
      <c r="A5" s="235">
        <v>4</v>
      </c>
      <c r="B5" s="92" t="s">
        <v>3</v>
      </c>
      <c r="C5" s="92">
        <v>26</v>
      </c>
    </row>
    <row r="6" spans="1:3" ht="18" thickTop="1" thickBot="1" x14ac:dyDescent="0.3">
      <c r="A6" s="235">
        <v>5</v>
      </c>
      <c r="B6" s="92" t="s">
        <v>4</v>
      </c>
      <c r="C6" s="92">
        <v>24</v>
      </c>
    </row>
    <row r="7" spans="1:3" ht="18" thickTop="1" thickBot="1" x14ac:dyDescent="0.3">
      <c r="A7" s="235">
        <v>6</v>
      </c>
      <c r="B7" s="92" t="s">
        <v>73</v>
      </c>
      <c r="C7" s="92">
        <v>5</v>
      </c>
    </row>
    <row r="8" spans="1:3" ht="18" thickTop="1" thickBot="1" x14ac:dyDescent="0.3">
      <c r="A8" s="235">
        <v>7</v>
      </c>
      <c r="B8" s="92" t="s">
        <v>74</v>
      </c>
      <c r="C8" s="92">
        <v>19.25</v>
      </c>
    </row>
    <row r="9" spans="1:3" ht="15.6" customHeight="1" thickTop="1" thickBot="1" x14ac:dyDescent="0.3">
      <c r="A9" s="235">
        <v>8</v>
      </c>
      <c r="B9" s="92" t="s">
        <v>75</v>
      </c>
      <c r="C9" s="92">
        <v>8</v>
      </c>
    </row>
    <row r="10" spans="1:3" ht="18" thickTop="1" thickBot="1" x14ac:dyDescent="0.3">
      <c r="A10" s="235">
        <v>9</v>
      </c>
      <c r="B10" s="92" t="s">
        <v>76</v>
      </c>
      <c r="C10" s="92">
        <v>6</v>
      </c>
    </row>
    <row r="11" spans="1:3" ht="18" thickTop="1" thickBot="1" x14ac:dyDescent="0.3">
      <c r="A11" s="235">
        <v>10</v>
      </c>
      <c r="B11" s="92" t="s">
        <v>77</v>
      </c>
      <c r="C11" s="92">
        <v>29</v>
      </c>
    </row>
    <row r="12" spans="1:3" ht="18" thickTop="1" thickBot="1" x14ac:dyDescent="0.3">
      <c r="A12" s="235">
        <v>11</v>
      </c>
      <c r="B12" s="92" t="s">
        <v>78</v>
      </c>
      <c r="C12" s="92">
        <v>20</v>
      </c>
    </row>
    <row r="13" spans="1:3" ht="18" thickTop="1" thickBot="1" x14ac:dyDescent="0.3">
      <c r="A13" s="235">
        <v>12</v>
      </c>
      <c r="B13" s="92" t="s">
        <v>79</v>
      </c>
      <c r="C13" s="92">
        <v>23</v>
      </c>
    </row>
    <row r="14" spans="1:3" ht="18" thickTop="1" thickBot="1" x14ac:dyDescent="0.3">
      <c r="A14" s="235">
        <v>13</v>
      </c>
      <c r="B14" s="92" t="s">
        <v>80</v>
      </c>
      <c r="C14" s="92">
        <v>25</v>
      </c>
    </row>
    <row r="15" spans="1:3" ht="18" thickTop="1" thickBot="1" x14ac:dyDescent="0.3">
      <c r="A15" s="235">
        <v>14</v>
      </c>
      <c r="B15" s="92" t="s">
        <v>81</v>
      </c>
      <c r="C15" s="92">
        <v>17</v>
      </c>
    </row>
    <row r="16" spans="1:3" ht="18" thickTop="1" thickBot="1" x14ac:dyDescent="0.3">
      <c r="A16" s="235">
        <v>15</v>
      </c>
      <c r="B16" s="92" t="s">
        <v>82</v>
      </c>
      <c r="C16" s="92">
        <v>32</v>
      </c>
    </row>
    <row r="17" ht="15.75" thickTop="1" x14ac:dyDescent="0.25"/>
  </sheetData>
  <sortState ref="A2:C16">
    <sortCondition ref="A2:A16"/>
  </sortState>
  <pageMargins left="0.51180555555555496" right="0.51180555555555496" top="0.78749999999999998" bottom="0.78749999999999998" header="0.51180555555555496" footer="0.51180555555555496"/>
  <pageSetup paperSize="9" scale="69" firstPageNumber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147"/>
  <sheetViews>
    <sheetView zoomScale="120" zoomScaleNormal="120" workbookViewId="0">
      <selection activeCell="E2" sqref="E2"/>
    </sheetView>
  </sheetViews>
  <sheetFormatPr defaultRowHeight="15" x14ac:dyDescent="0.25"/>
  <cols>
    <col min="1" max="1" width="20.5703125" style="63" customWidth="1"/>
    <col min="2" max="2" width="20.5703125" style="64" customWidth="1"/>
    <col min="3" max="3" width="15.5703125" style="64" customWidth="1"/>
    <col min="4" max="4" width="8.5703125" style="64" customWidth="1"/>
    <col min="5" max="5" width="12.5703125" style="64" customWidth="1"/>
    <col min="6" max="6" width="8.5703125" style="65" customWidth="1"/>
    <col min="7" max="1025" width="8.7109375" style="65"/>
  </cols>
  <sheetData>
    <row r="1" spans="1:6" ht="63.75" x14ac:dyDescent="0.25">
      <c r="A1" s="90" t="s">
        <v>229</v>
      </c>
      <c r="B1" s="66" t="s">
        <v>230</v>
      </c>
      <c r="C1" s="67" t="s">
        <v>248</v>
      </c>
      <c r="D1" s="68" t="s">
        <v>247</v>
      </c>
      <c r="E1" s="67" t="s">
        <v>249</v>
      </c>
      <c r="F1" s="67" t="s">
        <v>231</v>
      </c>
    </row>
    <row r="2" spans="1:6" x14ac:dyDescent="0.25">
      <c r="A2" s="94" t="s">
        <v>15</v>
      </c>
      <c r="B2" s="69" t="s">
        <v>88</v>
      </c>
      <c r="C2" s="70">
        <v>850.76300000000003</v>
      </c>
      <c r="D2" s="70">
        <v>5334</v>
      </c>
      <c r="E2" s="71">
        <f t="shared" ref="E2:E33" si="0">SUM(D2/C2)</f>
        <v>6.2696661702495291</v>
      </c>
      <c r="F2" s="72">
        <v>25000</v>
      </c>
    </row>
    <row r="3" spans="1:6" x14ac:dyDescent="0.25">
      <c r="A3" s="94" t="s">
        <v>15</v>
      </c>
      <c r="B3" s="110" t="s">
        <v>89</v>
      </c>
      <c r="C3" s="73">
        <v>3291.6959999999999</v>
      </c>
      <c r="D3" s="73">
        <v>618124</v>
      </c>
      <c r="E3" s="74">
        <f t="shared" si="0"/>
        <v>187.78283292260281</v>
      </c>
      <c r="F3" s="75">
        <v>30000</v>
      </c>
    </row>
    <row r="4" spans="1:6" x14ac:dyDescent="0.25">
      <c r="A4" s="76" t="s">
        <v>16</v>
      </c>
      <c r="B4" s="77" t="s">
        <v>90</v>
      </c>
      <c r="C4" s="73">
        <v>5032.75</v>
      </c>
      <c r="D4" s="73">
        <v>15245</v>
      </c>
      <c r="E4" s="74">
        <f t="shared" si="0"/>
        <v>3.029159008494362</v>
      </c>
      <c r="F4" s="78">
        <v>14000</v>
      </c>
    </row>
    <row r="5" spans="1:6" x14ac:dyDescent="0.25">
      <c r="A5" s="76" t="s">
        <v>16</v>
      </c>
      <c r="B5" s="77" t="s">
        <v>91</v>
      </c>
      <c r="C5" s="79">
        <v>584.36900000000003</v>
      </c>
      <c r="D5" s="79">
        <v>4450</v>
      </c>
      <c r="E5" s="74">
        <f t="shared" si="0"/>
        <v>7.615051448656585</v>
      </c>
      <c r="F5" s="72">
        <v>25000</v>
      </c>
    </row>
    <row r="6" spans="1:6" x14ac:dyDescent="0.25">
      <c r="A6" s="76" t="s">
        <v>16</v>
      </c>
      <c r="B6" s="77" t="s">
        <v>92</v>
      </c>
      <c r="C6" s="79">
        <v>4281.9679999999998</v>
      </c>
      <c r="D6" s="79">
        <v>3824</v>
      </c>
      <c r="E6" s="74">
        <f t="shared" si="0"/>
        <v>0.89304730908778396</v>
      </c>
      <c r="F6" s="78">
        <v>14000</v>
      </c>
    </row>
    <row r="7" spans="1:6" x14ac:dyDescent="0.25">
      <c r="A7" s="80" t="s">
        <v>17</v>
      </c>
      <c r="B7" s="77" t="s">
        <v>93</v>
      </c>
      <c r="C7" s="73">
        <v>1297.2550000000001</v>
      </c>
      <c r="D7" s="73">
        <v>8451</v>
      </c>
      <c r="E7" s="74">
        <f t="shared" si="0"/>
        <v>6.5145249006556147</v>
      </c>
      <c r="F7" s="72">
        <v>25000</v>
      </c>
    </row>
    <row r="8" spans="1:6" x14ac:dyDescent="0.25">
      <c r="A8" s="80" t="s">
        <v>17</v>
      </c>
      <c r="B8" s="77" t="s">
        <v>94</v>
      </c>
      <c r="C8" s="79">
        <v>3895.1669999999999</v>
      </c>
      <c r="D8" s="79">
        <v>15334</v>
      </c>
      <c r="E8" s="74">
        <f t="shared" si="0"/>
        <v>3.9366733184995661</v>
      </c>
      <c r="F8" s="81">
        <v>17000</v>
      </c>
    </row>
    <row r="9" spans="1:6" x14ac:dyDescent="0.25">
      <c r="A9" s="80" t="s">
        <v>17</v>
      </c>
      <c r="B9" s="77" t="s">
        <v>95</v>
      </c>
      <c r="C9" s="79">
        <v>7051.9870000000001</v>
      </c>
      <c r="D9" s="79">
        <v>17054</v>
      </c>
      <c r="E9" s="74">
        <f t="shared" si="0"/>
        <v>2.4183255017344756</v>
      </c>
      <c r="F9" s="78">
        <v>14000</v>
      </c>
    </row>
    <row r="10" spans="1:6" x14ac:dyDescent="0.25">
      <c r="A10" s="80" t="s">
        <v>18</v>
      </c>
      <c r="B10" s="77" t="s">
        <v>96</v>
      </c>
      <c r="C10" s="79">
        <v>17156.758999999998</v>
      </c>
      <c r="D10" s="79">
        <v>33315</v>
      </c>
      <c r="E10" s="74">
        <f t="shared" si="0"/>
        <v>1.9418003132176656</v>
      </c>
      <c r="F10" s="78">
        <v>14000</v>
      </c>
    </row>
    <row r="11" spans="1:6" x14ac:dyDescent="0.25">
      <c r="A11" s="80" t="s">
        <v>19</v>
      </c>
      <c r="B11" s="77" t="s">
        <v>97</v>
      </c>
      <c r="C11" s="79">
        <v>9546.5120000000006</v>
      </c>
      <c r="D11" s="79">
        <v>46813</v>
      </c>
      <c r="E11" s="74">
        <f t="shared" si="0"/>
        <v>4.9036758137422334</v>
      </c>
      <c r="F11" s="81">
        <v>17000</v>
      </c>
    </row>
    <row r="12" spans="1:6" x14ac:dyDescent="0.25">
      <c r="A12" s="80" t="s">
        <v>19</v>
      </c>
      <c r="B12" s="77" t="s">
        <v>98</v>
      </c>
      <c r="C12" s="79">
        <v>4750.9160000000002</v>
      </c>
      <c r="D12" s="79">
        <v>3506</v>
      </c>
      <c r="E12" s="74">
        <f t="shared" si="0"/>
        <v>0.73796295282846502</v>
      </c>
      <c r="F12" s="78">
        <v>14000</v>
      </c>
    </row>
    <row r="13" spans="1:6" x14ac:dyDescent="0.25">
      <c r="A13" s="80" t="s">
        <v>20</v>
      </c>
      <c r="B13" s="77" t="s">
        <v>99</v>
      </c>
      <c r="C13" s="73">
        <v>24538.591</v>
      </c>
      <c r="D13" s="73">
        <v>94861</v>
      </c>
      <c r="E13" s="74">
        <f t="shared" si="0"/>
        <v>3.8657883820631755</v>
      </c>
      <c r="F13" s="81">
        <v>17000</v>
      </c>
    </row>
    <row r="14" spans="1:6" x14ac:dyDescent="0.25">
      <c r="A14" s="80" t="s">
        <v>21</v>
      </c>
      <c r="B14" s="77" t="s">
        <v>100</v>
      </c>
      <c r="C14" s="73">
        <v>1847.354</v>
      </c>
      <c r="D14" s="73">
        <v>11473</v>
      </c>
      <c r="E14" s="74">
        <f t="shared" si="0"/>
        <v>6.2105043213157849</v>
      </c>
      <c r="F14" s="81">
        <v>17000</v>
      </c>
    </row>
    <row r="15" spans="1:6" x14ac:dyDescent="0.25">
      <c r="A15" s="80" t="s">
        <v>21</v>
      </c>
      <c r="B15" s="77" t="s">
        <v>101</v>
      </c>
      <c r="C15" s="73">
        <v>8263.3970000000008</v>
      </c>
      <c r="D15" s="73">
        <v>22178</v>
      </c>
      <c r="E15" s="74">
        <f t="shared" si="0"/>
        <v>2.6838841217479925</v>
      </c>
      <c r="F15" s="78">
        <v>14000</v>
      </c>
    </row>
    <row r="16" spans="1:6" x14ac:dyDescent="0.25">
      <c r="A16" s="80" t="s">
        <v>22</v>
      </c>
      <c r="B16" s="77" t="s">
        <v>102</v>
      </c>
      <c r="C16" s="73">
        <v>5391.6</v>
      </c>
      <c r="D16" s="73">
        <v>19385</v>
      </c>
      <c r="E16" s="74">
        <f t="shared" si="0"/>
        <v>3.5954076711922247</v>
      </c>
      <c r="F16" s="81">
        <v>17000</v>
      </c>
    </row>
    <row r="17" spans="1:6" x14ac:dyDescent="0.25">
      <c r="A17" s="80" t="s">
        <v>22</v>
      </c>
      <c r="B17" s="77" t="s">
        <v>103</v>
      </c>
      <c r="C17" s="73">
        <v>1436.5820000000001</v>
      </c>
      <c r="D17" s="73">
        <v>11133</v>
      </c>
      <c r="E17" s="74">
        <f t="shared" si="0"/>
        <v>7.7496446426309111</v>
      </c>
      <c r="F17" s="72">
        <v>25000</v>
      </c>
    </row>
    <row r="18" spans="1:6" x14ac:dyDescent="0.25">
      <c r="A18" s="80" t="s">
        <v>22</v>
      </c>
      <c r="B18" s="77" t="s">
        <v>104</v>
      </c>
      <c r="C18" s="73">
        <v>678.53</v>
      </c>
      <c r="D18" s="73">
        <v>946</v>
      </c>
      <c r="E18" s="74">
        <f t="shared" si="0"/>
        <v>1.3941903821496471</v>
      </c>
      <c r="F18" s="78">
        <v>14000</v>
      </c>
    </row>
    <row r="19" spans="1:6" x14ac:dyDescent="0.25">
      <c r="A19" s="80" t="s">
        <v>22</v>
      </c>
      <c r="B19" s="77" t="s">
        <v>105</v>
      </c>
      <c r="C19" s="79">
        <v>701.13800000000003</v>
      </c>
      <c r="D19" s="79">
        <v>1550</v>
      </c>
      <c r="E19" s="74">
        <f t="shared" si="0"/>
        <v>2.2106917611083694</v>
      </c>
      <c r="F19" s="78">
        <v>14000</v>
      </c>
    </row>
    <row r="20" spans="1:6" x14ac:dyDescent="0.25">
      <c r="A20" s="76" t="s">
        <v>23</v>
      </c>
      <c r="B20" s="77" t="s">
        <v>106</v>
      </c>
      <c r="C20" s="73">
        <v>6626.7879999999996</v>
      </c>
      <c r="D20" s="73">
        <v>3109</v>
      </c>
      <c r="E20" s="74">
        <f t="shared" si="0"/>
        <v>0.46915639975203677</v>
      </c>
      <c r="F20" s="78">
        <v>14000</v>
      </c>
    </row>
    <row r="21" spans="1:6" x14ac:dyDescent="0.25">
      <c r="A21" s="76" t="s">
        <v>23</v>
      </c>
      <c r="B21" s="77" t="s">
        <v>107</v>
      </c>
      <c r="C21" s="73">
        <v>8713.6730000000007</v>
      </c>
      <c r="D21" s="73">
        <v>61135</v>
      </c>
      <c r="E21" s="74">
        <f t="shared" si="0"/>
        <v>7.0159851075430524</v>
      </c>
      <c r="F21" s="72">
        <v>25000</v>
      </c>
    </row>
    <row r="22" spans="1:6" x14ac:dyDescent="0.25">
      <c r="A22" s="76" t="s">
        <v>23</v>
      </c>
      <c r="B22" s="77" t="s">
        <v>108</v>
      </c>
      <c r="C22" s="73">
        <v>3690.5940000000001</v>
      </c>
      <c r="D22" s="73">
        <v>5592</v>
      </c>
      <c r="E22" s="74">
        <f t="shared" si="0"/>
        <v>1.5152032437054848</v>
      </c>
      <c r="F22" s="78">
        <v>14000</v>
      </c>
    </row>
    <row r="23" spans="1:6" x14ac:dyDescent="0.25">
      <c r="A23" s="76" t="s">
        <v>23</v>
      </c>
      <c r="B23" s="77" t="s">
        <v>109</v>
      </c>
      <c r="C23" s="79">
        <v>2742.482</v>
      </c>
      <c r="D23" s="79">
        <v>6843</v>
      </c>
      <c r="E23" s="74">
        <f t="shared" si="0"/>
        <v>2.4951850185343059</v>
      </c>
      <c r="F23" s="78">
        <v>14000</v>
      </c>
    </row>
    <row r="24" spans="1:6" x14ac:dyDescent="0.25">
      <c r="A24" s="76" t="s">
        <v>23</v>
      </c>
      <c r="B24" s="77" t="s">
        <v>110</v>
      </c>
      <c r="C24" s="79">
        <v>624.99699999999996</v>
      </c>
      <c r="D24" s="79">
        <v>2422</v>
      </c>
      <c r="E24" s="74">
        <f t="shared" si="0"/>
        <v>3.8752186010492853</v>
      </c>
      <c r="F24" s="81">
        <v>17000</v>
      </c>
    </row>
    <row r="25" spans="1:6" x14ac:dyDescent="0.25">
      <c r="A25" s="76" t="s">
        <v>23</v>
      </c>
      <c r="B25" s="77" t="s">
        <v>111</v>
      </c>
      <c r="C25" s="79">
        <v>2398.3829999999998</v>
      </c>
      <c r="D25" s="79">
        <v>3547</v>
      </c>
      <c r="E25" s="74">
        <f t="shared" si="0"/>
        <v>1.4789130843572524</v>
      </c>
      <c r="F25" s="78">
        <v>14000</v>
      </c>
    </row>
    <row r="26" spans="1:6" x14ac:dyDescent="0.25">
      <c r="A26" s="82" t="s">
        <v>24</v>
      </c>
      <c r="B26" s="77" t="s">
        <v>112</v>
      </c>
      <c r="C26" s="73">
        <v>8698.8140000000003</v>
      </c>
      <c r="D26" s="73">
        <v>13552</v>
      </c>
      <c r="E26" s="74">
        <f t="shared" si="0"/>
        <v>1.5579135270624247</v>
      </c>
      <c r="F26" s="78">
        <v>14000</v>
      </c>
    </row>
    <row r="27" spans="1:6" x14ac:dyDescent="0.25">
      <c r="A27" s="82" t="s">
        <v>24</v>
      </c>
      <c r="B27" s="83" t="s">
        <v>113</v>
      </c>
      <c r="C27" s="79">
        <v>4800.9139999999998</v>
      </c>
      <c r="D27" s="79">
        <v>236042</v>
      </c>
      <c r="E27" s="74">
        <f t="shared" si="0"/>
        <v>49.166054630430793</v>
      </c>
      <c r="F27" s="75">
        <v>30000</v>
      </c>
    </row>
    <row r="28" spans="1:6" x14ac:dyDescent="0.25">
      <c r="A28" s="80" t="s">
        <v>25</v>
      </c>
      <c r="B28" s="77" t="s">
        <v>114</v>
      </c>
      <c r="C28" s="73">
        <v>24678.134999999998</v>
      </c>
      <c r="D28" s="73">
        <v>22714</v>
      </c>
      <c r="E28" s="74">
        <f t="shared" si="0"/>
        <v>0.92040990941981637</v>
      </c>
      <c r="F28" s="78">
        <v>14000</v>
      </c>
    </row>
    <row r="29" spans="1:6" x14ac:dyDescent="0.25">
      <c r="A29" s="80" t="s">
        <v>25</v>
      </c>
      <c r="B29" s="77" t="s">
        <v>115</v>
      </c>
      <c r="C29" s="73">
        <v>27960.237000000001</v>
      </c>
      <c r="D29" s="73">
        <v>39861</v>
      </c>
      <c r="E29" s="74">
        <f t="shared" si="0"/>
        <v>1.4256316926068975</v>
      </c>
      <c r="F29" s="78">
        <v>14000</v>
      </c>
    </row>
    <row r="30" spans="1:6" x14ac:dyDescent="0.25">
      <c r="A30" s="80" t="s">
        <v>26</v>
      </c>
      <c r="B30" s="77" t="s">
        <v>116</v>
      </c>
      <c r="C30" s="73">
        <v>5660.165</v>
      </c>
      <c r="D30" s="73">
        <v>45740</v>
      </c>
      <c r="E30" s="74">
        <f t="shared" si="0"/>
        <v>8.0810365068862833</v>
      </c>
      <c r="F30" s="72">
        <v>25000</v>
      </c>
    </row>
    <row r="31" spans="1:6" x14ac:dyDescent="0.25">
      <c r="A31" s="80" t="s">
        <v>26</v>
      </c>
      <c r="B31" s="77" t="s">
        <v>117</v>
      </c>
      <c r="C31" s="73">
        <v>2214.5129999999999</v>
      </c>
      <c r="D31" s="73">
        <v>8159</v>
      </c>
      <c r="E31" s="74">
        <f t="shared" si="0"/>
        <v>3.6843314986184321</v>
      </c>
      <c r="F31" s="81">
        <v>17000</v>
      </c>
    </row>
    <row r="32" spans="1:6" x14ac:dyDescent="0.25">
      <c r="A32" s="80" t="s">
        <v>27</v>
      </c>
      <c r="B32" s="77" t="s">
        <v>118</v>
      </c>
      <c r="C32" s="73">
        <v>5976.8639999999996</v>
      </c>
      <c r="D32" s="73">
        <v>35307</v>
      </c>
      <c r="E32" s="74">
        <f t="shared" si="0"/>
        <v>5.9072784657639863</v>
      </c>
      <c r="F32" s="81">
        <v>17000</v>
      </c>
    </row>
    <row r="33" spans="1:6" x14ac:dyDescent="0.25">
      <c r="A33" s="80" t="s">
        <v>27</v>
      </c>
      <c r="B33" s="77" t="s">
        <v>119</v>
      </c>
      <c r="C33" s="73">
        <v>1273.1780000000001</v>
      </c>
      <c r="D33" s="73">
        <v>9544</v>
      </c>
      <c r="E33" s="74">
        <f t="shared" si="0"/>
        <v>7.4962024163157066</v>
      </c>
      <c r="F33" s="72">
        <v>25000</v>
      </c>
    </row>
    <row r="34" spans="1:6" x14ac:dyDescent="0.25">
      <c r="A34" s="80" t="s">
        <v>27</v>
      </c>
      <c r="B34" s="77" t="s">
        <v>120</v>
      </c>
      <c r="C34" s="79">
        <v>2045.4670000000001</v>
      </c>
      <c r="D34" s="79">
        <v>2877</v>
      </c>
      <c r="E34" s="74">
        <f t="shared" ref="E34:E65" si="1">SUM(D34/C34)</f>
        <v>1.4065247691602945</v>
      </c>
      <c r="F34" s="78">
        <v>14000</v>
      </c>
    </row>
    <row r="35" spans="1:6" x14ac:dyDescent="0.25">
      <c r="A35" s="80" t="s">
        <v>28</v>
      </c>
      <c r="B35" s="77" t="s">
        <v>121</v>
      </c>
      <c r="C35" s="73">
        <v>2395.366</v>
      </c>
      <c r="D35" s="73">
        <v>27807</v>
      </c>
      <c r="E35" s="74">
        <f t="shared" si="1"/>
        <v>11.608664396171609</v>
      </c>
      <c r="F35" s="75">
        <v>30000</v>
      </c>
    </row>
    <row r="36" spans="1:6" x14ac:dyDescent="0.25">
      <c r="A36" s="80" t="s">
        <v>28</v>
      </c>
      <c r="B36" s="77" t="s">
        <v>122</v>
      </c>
      <c r="C36" s="73">
        <v>2717.587</v>
      </c>
      <c r="D36" s="73">
        <v>11176</v>
      </c>
      <c r="E36" s="74">
        <f t="shared" si="1"/>
        <v>4.1124718362282424</v>
      </c>
      <c r="F36" s="81">
        <v>17000</v>
      </c>
    </row>
    <row r="37" spans="1:6" x14ac:dyDescent="0.25">
      <c r="A37" s="80" t="s">
        <v>28</v>
      </c>
      <c r="B37" s="77" t="s">
        <v>123</v>
      </c>
      <c r="C37" s="79">
        <v>344.33</v>
      </c>
      <c r="D37" s="79">
        <v>4771</v>
      </c>
      <c r="E37" s="74">
        <f t="shared" si="1"/>
        <v>13.85589405512154</v>
      </c>
      <c r="F37" s="72">
        <v>25000</v>
      </c>
    </row>
    <row r="38" spans="1:6" x14ac:dyDescent="0.25">
      <c r="A38" s="80" t="s">
        <v>29</v>
      </c>
      <c r="B38" s="77" t="s">
        <v>124</v>
      </c>
      <c r="C38" s="73">
        <v>2248.4140000000002</v>
      </c>
      <c r="D38" s="73">
        <v>6936</v>
      </c>
      <c r="E38" s="74">
        <f t="shared" si="1"/>
        <v>3.0848411369080604</v>
      </c>
      <c r="F38" s="78">
        <v>14000</v>
      </c>
    </row>
    <row r="39" spans="1:6" x14ac:dyDescent="0.25">
      <c r="A39" s="80" t="s">
        <v>29</v>
      </c>
      <c r="B39" s="77" t="s">
        <v>125</v>
      </c>
      <c r="C39" s="73">
        <v>4282.7330000000002</v>
      </c>
      <c r="D39" s="73">
        <v>2058</v>
      </c>
      <c r="E39" s="74">
        <f t="shared" si="1"/>
        <v>0.48053427565995821</v>
      </c>
      <c r="F39" s="78">
        <v>14000</v>
      </c>
    </row>
    <row r="40" spans="1:6" x14ac:dyDescent="0.25">
      <c r="A40" s="80" t="s">
        <v>29</v>
      </c>
      <c r="B40" s="77" t="s">
        <v>126</v>
      </c>
      <c r="C40" s="79">
        <v>4394.78</v>
      </c>
      <c r="D40" s="79">
        <v>2705</v>
      </c>
      <c r="E40" s="74">
        <f t="shared" si="1"/>
        <v>0.61550293757594243</v>
      </c>
      <c r="F40" s="78">
        <v>14000</v>
      </c>
    </row>
    <row r="41" spans="1:6" x14ac:dyDescent="0.25">
      <c r="A41" s="80" t="s">
        <v>29</v>
      </c>
      <c r="B41" s="77" t="s">
        <v>127</v>
      </c>
      <c r="C41" s="79">
        <v>16682.473000000002</v>
      </c>
      <c r="D41" s="79">
        <v>11843</v>
      </c>
      <c r="E41" s="74">
        <f t="shared" si="1"/>
        <v>0.70990673864720166</v>
      </c>
      <c r="F41" s="78">
        <v>14000</v>
      </c>
    </row>
    <row r="42" spans="1:6" x14ac:dyDescent="0.25">
      <c r="A42" s="80" t="s">
        <v>30</v>
      </c>
      <c r="B42" s="77" t="s">
        <v>128</v>
      </c>
      <c r="C42" s="79">
        <v>5623.39</v>
      </c>
      <c r="D42" s="79">
        <v>2633</v>
      </c>
      <c r="E42" s="74">
        <f t="shared" si="1"/>
        <v>0.46822290468916433</v>
      </c>
      <c r="F42" s="78">
        <v>14000</v>
      </c>
    </row>
    <row r="43" spans="1:6" x14ac:dyDescent="0.25">
      <c r="A43" s="80" t="s">
        <v>30</v>
      </c>
      <c r="B43" s="77" t="s">
        <v>129</v>
      </c>
      <c r="C43" s="79">
        <v>6466.223</v>
      </c>
      <c r="D43" s="79">
        <v>8460</v>
      </c>
      <c r="E43" s="74">
        <f t="shared" si="1"/>
        <v>1.3083371854017407</v>
      </c>
      <c r="F43" s="78">
        <v>14000</v>
      </c>
    </row>
    <row r="44" spans="1:6" x14ac:dyDescent="0.25">
      <c r="A44" s="80" t="s">
        <v>30</v>
      </c>
      <c r="B44" s="77" t="s">
        <v>130</v>
      </c>
      <c r="C44" s="79">
        <v>7436.3829999999998</v>
      </c>
      <c r="D44" s="79">
        <v>26496</v>
      </c>
      <c r="E44" s="74">
        <f t="shared" si="1"/>
        <v>3.5630225070440833</v>
      </c>
      <c r="F44" s="81">
        <v>17000</v>
      </c>
    </row>
    <row r="45" spans="1:6" x14ac:dyDescent="0.25">
      <c r="A45" s="80" t="s">
        <v>31</v>
      </c>
      <c r="B45" s="77" t="s">
        <v>131</v>
      </c>
      <c r="C45" s="73">
        <v>417.33699999999999</v>
      </c>
      <c r="D45" s="73">
        <v>9502</v>
      </c>
      <c r="E45" s="74">
        <f t="shared" si="1"/>
        <v>22.768170567191504</v>
      </c>
      <c r="F45" s="75">
        <v>30000</v>
      </c>
    </row>
    <row r="46" spans="1:6" x14ac:dyDescent="0.25">
      <c r="A46" s="80" t="s">
        <v>31</v>
      </c>
      <c r="B46" s="77" t="s">
        <v>132</v>
      </c>
      <c r="C46" s="79">
        <v>1336.7539999999999</v>
      </c>
      <c r="D46" s="79">
        <v>5923</v>
      </c>
      <c r="E46" s="74">
        <f t="shared" si="1"/>
        <v>4.4308825707647035</v>
      </c>
      <c r="F46" s="81">
        <v>17000</v>
      </c>
    </row>
    <row r="47" spans="1:6" x14ac:dyDescent="0.25">
      <c r="A47" s="80" t="s">
        <v>31</v>
      </c>
      <c r="B47" s="77" t="s">
        <v>133</v>
      </c>
      <c r="C47" s="79">
        <v>1905.7439999999999</v>
      </c>
      <c r="D47" s="79">
        <v>3304</v>
      </c>
      <c r="E47" s="74">
        <f t="shared" si="1"/>
        <v>1.7337061011342552</v>
      </c>
      <c r="F47" s="78">
        <v>14000</v>
      </c>
    </row>
    <row r="48" spans="1:6" x14ac:dyDescent="0.25">
      <c r="A48" s="80" t="s">
        <v>31</v>
      </c>
      <c r="B48" s="77" t="s">
        <v>134</v>
      </c>
      <c r="C48" s="79">
        <v>1166.3820000000001</v>
      </c>
      <c r="D48" s="79">
        <v>3155</v>
      </c>
      <c r="E48" s="74">
        <f t="shared" si="1"/>
        <v>2.7049457210416481</v>
      </c>
      <c r="F48" s="78">
        <v>14000</v>
      </c>
    </row>
    <row r="49" spans="1:6" x14ac:dyDescent="0.25">
      <c r="A49" s="80" t="s">
        <v>32</v>
      </c>
      <c r="B49" s="77" t="s">
        <v>135</v>
      </c>
      <c r="C49" s="73">
        <v>357.12799999999999</v>
      </c>
      <c r="D49" s="73">
        <v>5241</v>
      </c>
      <c r="E49" s="74">
        <f t="shared" si="1"/>
        <v>14.67541049707668</v>
      </c>
      <c r="F49" s="72">
        <v>25000</v>
      </c>
    </row>
    <row r="50" spans="1:6" x14ac:dyDescent="0.25">
      <c r="A50" s="80" t="s">
        <v>32</v>
      </c>
      <c r="B50" s="77" t="s">
        <v>136</v>
      </c>
      <c r="C50" s="73">
        <v>833.13</v>
      </c>
      <c r="D50" s="73">
        <v>3008</v>
      </c>
      <c r="E50" s="74">
        <f t="shared" si="1"/>
        <v>3.6104809573535941</v>
      </c>
      <c r="F50" s="81">
        <v>17000</v>
      </c>
    </row>
    <row r="51" spans="1:6" x14ac:dyDescent="0.25">
      <c r="A51" s="80" t="s">
        <v>32</v>
      </c>
      <c r="B51" s="77" t="s">
        <v>137</v>
      </c>
      <c r="C51" s="79">
        <v>1085.374</v>
      </c>
      <c r="D51" s="79">
        <v>27941</v>
      </c>
      <c r="E51" s="74">
        <f t="shared" si="1"/>
        <v>25.743200039801948</v>
      </c>
      <c r="F51" s="75">
        <v>30000</v>
      </c>
    </row>
    <row r="52" spans="1:6" x14ac:dyDescent="0.25">
      <c r="A52" s="80" t="s">
        <v>32</v>
      </c>
      <c r="B52" s="77" t="s">
        <v>138</v>
      </c>
      <c r="C52" s="79">
        <v>5832.0829999999996</v>
      </c>
      <c r="D52" s="79">
        <v>12097</v>
      </c>
      <c r="E52" s="74">
        <f t="shared" si="1"/>
        <v>2.0742160219599071</v>
      </c>
      <c r="F52" s="78">
        <v>14000</v>
      </c>
    </row>
    <row r="53" spans="1:6" x14ac:dyDescent="0.25">
      <c r="A53" s="80" t="s">
        <v>33</v>
      </c>
      <c r="B53" s="77" t="s">
        <v>139</v>
      </c>
      <c r="C53" s="79">
        <v>1327.2660000000001</v>
      </c>
      <c r="D53" s="79">
        <v>20563</v>
      </c>
      <c r="E53" s="74">
        <f t="shared" si="1"/>
        <v>15.492749757772744</v>
      </c>
      <c r="F53" s="72">
        <v>25000</v>
      </c>
    </row>
    <row r="54" spans="1:6" x14ac:dyDescent="0.25">
      <c r="A54" s="80" t="s">
        <v>33</v>
      </c>
      <c r="B54" s="77" t="s">
        <v>140</v>
      </c>
      <c r="C54" s="79">
        <v>11636.976000000001</v>
      </c>
      <c r="D54" s="79">
        <v>105711</v>
      </c>
      <c r="E54" s="74">
        <f t="shared" si="1"/>
        <v>9.0840610137891495</v>
      </c>
      <c r="F54" s="72">
        <v>25000</v>
      </c>
    </row>
    <row r="55" spans="1:6" x14ac:dyDescent="0.25">
      <c r="A55" s="82" t="s">
        <v>34</v>
      </c>
      <c r="B55" s="77" t="s">
        <v>141</v>
      </c>
      <c r="C55" s="79">
        <v>5537.4129999999996</v>
      </c>
      <c r="D55" s="79">
        <v>13104</v>
      </c>
      <c r="E55" s="74">
        <f t="shared" si="1"/>
        <v>2.3664480146234355</v>
      </c>
      <c r="F55" s="78">
        <v>14000</v>
      </c>
    </row>
    <row r="56" spans="1:6" x14ac:dyDescent="0.25">
      <c r="A56" s="82" t="s">
        <v>34</v>
      </c>
      <c r="B56" s="83" t="s">
        <v>142</v>
      </c>
      <c r="C56" s="79">
        <v>724.279</v>
      </c>
      <c r="D56" s="79">
        <v>287526</v>
      </c>
      <c r="E56" s="74">
        <f t="shared" si="1"/>
        <v>396.98237833762954</v>
      </c>
      <c r="F56" s="75">
        <v>30000</v>
      </c>
    </row>
    <row r="57" spans="1:6" x14ac:dyDescent="0.25">
      <c r="A57" s="80" t="s">
        <v>35</v>
      </c>
      <c r="B57" s="77" t="s">
        <v>143</v>
      </c>
      <c r="C57" s="73">
        <v>2909.7449999999999</v>
      </c>
      <c r="D57" s="73">
        <v>6885</v>
      </c>
      <c r="E57" s="74">
        <f t="shared" si="1"/>
        <v>2.3661867277029431</v>
      </c>
      <c r="F57" s="78">
        <v>14000</v>
      </c>
    </row>
    <row r="58" spans="1:6" x14ac:dyDescent="0.25">
      <c r="A58" s="80" t="s">
        <v>35</v>
      </c>
      <c r="B58" s="77" t="s">
        <v>144</v>
      </c>
      <c r="C58" s="73">
        <v>3674.596</v>
      </c>
      <c r="D58" s="73">
        <v>67620</v>
      </c>
      <c r="E58" s="74">
        <f t="shared" si="1"/>
        <v>18.402022970688478</v>
      </c>
      <c r="F58" s="75">
        <v>30000</v>
      </c>
    </row>
    <row r="59" spans="1:6" x14ac:dyDescent="0.25">
      <c r="A59" s="80" t="s">
        <v>35</v>
      </c>
      <c r="B59" s="77" t="s">
        <v>145</v>
      </c>
      <c r="C59" s="79">
        <v>4492.5389999999998</v>
      </c>
      <c r="D59" s="79">
        <v>14046</v>
      </c>
      <c r="E59" s="74">
        <f t="shared" si="1"/>
        <v>3.12651709868295</v>
      </c>
      <c r="F59" s="78">
        <v>14000</v>
      </c>
    </row>
    <row r="60" spans="1:6" x14ac:dyDescent="0.25">
      <c r="A60" s="76" t="s">
        <v>36</v>
      </c>
      <c r="B60" s="77" t="s">
        <v>146</v>
      </c>
      <c r="C60" s="79">
        <v>3990.87</v>
      </c>
      <c r="D60" s="79">
        <v>146005</v>
      </c>
      <c r="E60" s="74">
        <f t="shared" si="1"/>
        <v>36.584754702608706</v>
      </c>
      <c r="F60" s="75">
        <v>30000</v>
      </c>
    </row>
    <row r="61" spans="1:6" x14ac:dyDescent="0.25">
      <c r="A61" s="80" t="s">
        <v>37</v>
      </c>
      <c r="B61" s="77" t="s">
        <v>147</v>
      </c>
      <c r="C61" s="73">
        <v>3112.0909999999999</v>
      </c>
      <c r="D61" s="73">
        <v>33649</v>
      </c>
      <c r="E61" s="74">
        <f t="shared" si="1"/>
        <v>10.812344497638405</v>
      </c>
      <c r="F61" s="72">
        <v>25000</v>
      </c>
    </row>
    <row r="62" spans="1:6" x14ac:dyDescent="0.25">
      <c r="A62" s="80" t="s">
        <v>37</v>
      </c>
      <c r="B62" s="77" t="s">
        <v>148</v>
      </c>
      <c r="C62" s="73">
        <v>4517.9089999999997</v>
      </c>
      <c r="D62" s="73">
        <v>3704</v>
      </c>
      <c r="E62" s="74">
        <f t="shared" si="1"/>
        <v>0.81984829707725415</v>
      </c>
      <c r="F62" s="78">
        <v>14000</v>
      </c>
    </row>
    <row r="63" spans="1:6" x14ac:dyDescent="0.25">
      <c r="A63" s="80" t="s">
        <v>37</v>
      </c>
      <c r="B63" s="77" t="s">
        <v>149</v>
      </c>
      <c r="C63" s="79">
        <v>5953.0990000000002</v>
      </c>
      <c r="D63" s="79">
        <v>12831</v>
      </c>
      <c r="E63" s="74">
        <f t="shared" si="1"/>
        <v>2.1553479960605393</v>
      </c>
      <c r="F63" s="78">
        <v>14000</v>
      </c>
    </row>
    <row r="64" spans="1:6" x14ac:dyDescent="0.25">
      <c r="A64" s="80" t="s">
        <v>37</v>
      </c>
      <c r="B64" s="77" t="s">
        <v>150</v>
      </c>
      <c r="C64" s="79">
        <v>2385.819</v>
      </c>
      <c r="D64" s="79">
        <v>3737</v>
      </c>
      <c r="E64" s="74">
        <f t="shared" si="1"/>
        <v>1.5663384355644749</v>
      </c>
      <c r="F64" s="78">
        <v>14000</v>
      </c>
    </row>
    <row r="65" spans="1:6" x14ac:dyDescent="0.25">
      <c r="A65" s="80" t="s">
        <v>38</v>
      </c>
      <c r="B65" s="77" t="s">
        <v>151</v>
      </c>
      <c r="C65" s="73">
        <v>8955.9989999999998</v>
      </c>
      <c r="D65" s="73">
        <v>51959</v>
      </c>
      <c r="E65" s="74">
        <f t="shared" si="1"/>
        <v>5.8015861770417798</v>
      </c>
      <c r="F65" s="81">
        <v>17000</v>
      </c>
    </row>
    <row r="66" spans="1:6" x14ac:dyDescent="0.25">
      <c r="A66" s="80" t="s">
        <v>38</v>
      </c>
      <c r="B66" s="77" t="s">
        <v>152</v>
      </c>
      <c r="C66" s="73">
        <v>2421.788</v>
      </c>
      <c r="D66" s="73">
        <v>10199</v>
      </c>
      <c r="E66" s="74">
        <f t="shared" ref="E66:E97" si="2">SUM(D66/C66)</f>
        <v>4.2113512826060742</v>
      </c>
      <c r="F66" s="81">
        <v>17000</v>
      </c>
    </row>
    <row r="67" spans="1:6" x14ac:dyDescent="0.25">
      <c r="A67" s="80" t="s">
        <v>38</v>
      </c>
      <c r="B67" s="77" t="s">
        <v>153</v>
      </c>
      <c r="C67" s="79">
        <v>4813.5600000000004</v>
      </c>
      <c r="D67" s="79">
        <v>11244</v>
      </c>
      <c r="E67" s="74">
        <f t="shared" si="2"/>
        <v>2.3359010794505521</v>
      </c>
      <c r="F67" s="78">
        <v>14000</v>
      </c>
    </row>
    <row r="68" spans="1:6" x14ac:dyDescent="0.25">
      <c r="A68" s="80" t="s">
        <v>39</v>
      </c>
      <c r="B68" s="77" t="s">
        <v>154</v>
      </c>
      <c r="C68" s="79">
        <v>8545.2919999999995</v>
      </c>
      <c r="D68" s="79">
        <v>45774</v>
      </c>
      <c r="E68" s="74">
        <f t="shared" si="2"/>
        <v>5.3566338049068429</v>
      </c>
      <c r="F68" s="81">
        <v>17000</v>
      </c>
    </row>
    <row r="69" spans="1:6" x14ac:dyDescent="0.25">
      <c r="A69" s="80" t="s">
        <v>39</v>
      </c>
      <c r="B69" s="77" t="s">
        <v>155</v>
      </c>
      <c r="C69" s="79">
        <v>1901.5450000000001</v>
      </c>
      <c r="D69" s="79">
        <v>3126</v>
      </c>
      <c r="E69" s="74">
        <f t="shared" si="2"/>
        <v>1.6439263861754521</v>
      </c>
      <c r="F69" s="78">
        <v>14000</v>
      </c>
    </row>
    <row r="70" spans="1:6" x14ac:dyDescent="0.25">
      <c r="A70" s="80" t="s">
        <v>39</v>
      </c>
      <c r="B70" s="77" t="s">
        <v>156</v>
      </c>
      <c r="C70" s="79">
        <v>13443.675999999999</v>
      </c>
      <c r="D70" s="79">
        <v>16271</v>
      </c>
      <c r="E70" s="74">
        <f t="shared" si="2"/>
        <v>1.2103088470742676</v>
      </c>
      <c r="F70" s="78">
        <v>14000</v>
      </c>
    </row>
    <row r="71" spans="1:6" x14ac:dyDescent="0.25">
      <c r="A71" s="80" t="s">
        <v>40</v>
      </c>
      <c r="B71" s="77" t="s">
        <v>157</v>
      </c>
      <c r="C71" s="73">
        <v>6251.0429999999997</v>
      </c>
      <c r="D71" s="73">
        <v>16919</v>
      </c>
      <c r="E71" s="74">
        <f t="shared" si="2"/>
        <v>2.7065883245404008</v>
      </c>
      <c r="F71" s="78">
        <v>14000</v>
      </c>
    </row>
    <row r="72" spans="1:6" x14ac:dyDescent="0.25">
      <c r="A72" s="80" t="s">
        <v>40</v>
      </c>
      <c r="B72" s="77" t="s">
        <v>158</v>
      </c>
      <c r="C72" s="79">
        <v>5652.03</v>
      </c>
      <c r="D72" s="79">
        <v>20944</v>
      </c>
      <c r="E72" s="74">
        <f t="shared" si="2"/>
        <v>3.7055712726224033</v>
      </c>
      <c r="F72" s="81">
        <v>17000</v>
      </c>
    </row>
    <row r="73" spans="1:6" x14ac:dyDescent="0.25">
      <c r="A73" s="80" t="s">
        <v>40</v>
      </c>
      <c r="B73" s="77" t="s">
        <v>159</v>
      </c>
      <c r="C73" s="79">
        <v>5078.2929999999997</v>
      </c>
      <c r="D73" s="79">
        <v>4938</v>
      </c>
      <c r="E73" s="74">
        <f t="shared" si="2"/>
        <v>0.97237398472281933</v>
      </c>
      <c r="F73" s="78">
        <v>14000</v>
      </c>
    </row>
    <row r="74" spans="1:6" x14ac:dyDescent="0.25">
      <c r="A74" s="80" t="s">
        <v>41</v>
      </c>
      <c r="B74" s="77" t="s">
        <v>160</v>
      </c>
      <c r="C74" s="73">
        <v>22632.713</v>
      </c>
      <c r="D74" s="73">
        <v>35121</v>
      </c>
      <c r="E74" s="74">
        <f t="shared" si="2"/>
        <v>1.5517803809026343</v>
      </c>
      <c r="F74" s="78">
        <v>14000</v>
      </c>
    </row>
    <row r="75" spans="1:6" x14ac:dyDescent="0.25">
      <c r="A75" s="80" t="s">
        <v>41</v>
      </c>
      <c r="B75" s="77" t="s">
        <v>161</v>
      </c>
      <c r="C75" s="79">
        <v>920.048</v>
      </c>
      <c r="D75" s="79">
        <v>4051</v>
      </c>
      <c r="E75" s="74">
        <f t="shared" si="2"/>
        <v>4.4030311462010676</v>
      </c>
      <c r="F75" s="81">
        <v>17000</v>
      </c>
    </row>
    <row r="76" spans="1:6" x14ac:dyDescent="0.25">
      <c r="A76" s="80" t="s">
        <v>41</v>
      </c>
      <c r="B76" s="77" t="s">
        <v>162</v>
      </c>
      <c r="C76" s="79">
        <v>6846.6679999999997</v>
      </c>
      <c r="D76" s="79">
        <v>5363</v>
      </c>
      <c r="E76" s="74">
        <f t="shared" si="2"/>
        <v>0.7833007237973274</v>
      </c>
      <c r="F76" s="78">
        <v>14000</v>
      </c>
    </row>
    <row r="77" spans="1:6" x14ac:dyDescent="0.25">
      <c r="A77" s="80" t="s">
        <v>41</v>
      </c>
      <c r="B77" s="77" t="s">
        <v>163</v>
      </c>
      <c r="C77" s="79">
        <v>8442.9310000000005</v>
      </c>
      <c r="D77" s="79">
        <v>9429</v>
      </c>
      <c r="E77" s="74">
        <f t="shared" si="2"/>
        <v>1.1167922608866518</v>
      </c>
      <c r="F77" s="78">
        <v>14000</v>
      </c>
    </row>
    <row r="78" spans="1:6" x14ac:dyDescent="0.25">
      <c r="A78" s="80" t="s">
        <v>42</v>
      </c>
      <c r="B78" s="77" t="s">
        <v>164</v>
      </c>
      <c r="C78" s="73">
        <v>3449.0369999999998</v>
      </c>
      <c r="D78" s="73">
        <v>4728</v>
      </c>
      <c r="E78" s="74">
        <f t="shared" si="2"/>
        <v>1.3708174194710003</v>
      </c>
      <c r="F78" s="78">
        <v>14000</v>
      </c>
    </row>
    <row r="79" spans="1:6" x14ac:dyDescent="0.25">
      <c r="A79" s="80" t="s">
        <v>42</v>
      </c>
      <c r="B79" s="77" t="s">
        <v>165</v>
      </c>
      <c r="C79" s="73">
        <v>5802.3140000000003</v>
      </c>
      <c r="D79" s="73">
        <v>31510</v>
      </c>
      <c r="E79" s="74">
        <f t="shared" si="2"/>
        <v>5.4305920017427525</v>
      </c>
      <c r="F79" s="81">
        <v>17000</v>
      </c>
    </row>
    <row r="80" spans="1:6" x14ac:dyDescent="0.25">
      <c r="A80" s="80" t="s">
        <v>42</v>
      </c>
      <c r="B80" s="77" t="s">
        <v>166</v>
      </c>
      <c r="C80" s="79">
        <v>3971.721</v>
      </c>
      <c r="D80" s="79">
        <v>12685</v>
      </c>
      <c r="E80" s="74">
        <f t="shared" si="2"/>
        <v>3.1938295766495179</v>
      </c>
      <c r="F80" s="78">
        <v>14000</v>
      </c>
    </row>
    <row r="81" spans="1:6" x14ac:dyDescent="0.25">
      <c r="A81" s="80" t="s">
        <v>42</v>
      </c>
      <c r="B81" s="77" t="s">
        <v>167</v>
      </c>
      <c r="C81" s="79">
        <v>7465.5630000000001</v>
      </c>
      <c r="D81" s="79">
        <v>5620</v>
      </c>
      <c r="E81" s="74">
        <f t="shared" si="2"/>
        <v>0.75278984317726605</v>
      </c>
      <c r="F81" s="78">
        <v>14000</v>
      </c>
    </row>
    <row r="82" spans="1:6" x14ac:dyDescent="0.25">
      <c r="A82" s="80" t="s">
        <v>43</v>
      </c>
      <c r="B82" s="77" t="s">
        <v>168</v>
      </c>
      <c r="C82" s="79">
        <v>11553.478999999999</v>
      </c>
      <c r="D82" s="79">
        <v>8850</v>
      </c>
      <c r="E82" s="74">
        <f t="shared" si="2"/>
        <v>0.76600303683418658</v>
      </c>
      <c r="F82" s="78">
        <v>14000</v>
      </c>
    </row>
    <row r="83" spans="1:6" x14ac:dyDescent="0.25">
      <c r="A83" s="80" t="s">
        <v>43</v>
      </c>
      <c r="B83" s="77" t="s">
        <v>169</v>
      </c>
      <c r="C83" s="79">
        <v>4525.3040000000001</v>
      </c>
      <c r="D83" s="79">
        <v>21011</v>
      </c>
      <c r="E83" s="74">
        <f t="shared" si="2"/>
        <v>4.6430029894124241</v>
      </c>
      <c r="F83" s="81">
        <v>17000</v>
      </c>
    </row>
    <row r="84" spans="1:6" x14ac:dyDescent="0.25">
      <c r="A84" s="80" t="s">
        <v>44</v>
      </c>
      <c r="B84" s="77" t="s">
        <v>170</v>
      </c>
      <c r="C84" s="73">
        <v>7549.2330000000002</v>
      </c>
      <c r="D84" s="73">
        <v>26204</v>
      </c>
      <c r="E84" s="74">
        <f t="shared" si="2"/>
        <v>3.471081101881476</v>
      </c>
      <c r="F84" s="81">
        <v>17000</v>
      </c>
    </row>
    <row r="85" spans="1:6" x14ac:dyDescent="0.25">
      <c r="A85" s="80" t="s">
        <v>44</v>
      </c>
      <c r="B85" s="77" t="s">
        <v>171</v>
      </c>
      <c r="C85" s="73">
        <v>16317.048000000001</v>
      </c>
      <c r="D85" s="73">
        <v>5681</v>
      </c>
      <c r="E85" s="74">
        <f t="shared" si="2"/>
        <v>0.34816346682316557</v>
      </c>
      <c r="F85" s="78">
        <v>14000</v>
      </c>
    </row>
    <row r="86" spans="1:6" x14ac:dyDescent="0.25">
      <c r="A86" s="80" t="s">
        <v>44</v>
      </c>
      <c r="B86" s="77" t="s">
        <v>172</v>
      </c>
      <c r="C86" s="79">
        <v>4034.6149999999998</v>
      </c>
      <c r="D86" s="79">
        <v>3932</v>
      </c>
      <c r="E86" s="74">
        <f t="shared" si="2"/>
        <v>0.97456634647915608</v>
      </c>
      <c r="F86" s="78">
        <v>14000</v>
      </c>
    </row>
    <row r="87" spans="1:6" x14ac:dyDescent="0.25">
      <c r="A87" s="80" t="s">
        <v>45</v>
      </c>
      <c r="B87" s="77" t="s">
        <v>173</v>
      </c>
      <c r="C87" s="73">
        <v>10855.181</v>
      </c>
      <c r="D87" s="73">
        <v>21842</v>
      </c>
      <c r="E87" s="74">
        <f t="shared" si="2"/>
        <v>2.0121267439022894</v>
      </c>
      <c r="F87" s="78">
        <v>14000</v>
      </c>
    </row>
    <row r="88" spans="1:6" x14ac:dyDescent="0.25">
      <c r="A88" s="80" t="s">
        <v>45</v>
      </c>
      <c r="B88" s="77" t="s">
        <v>174</v>
      </c>
      <c r="C88" s="79">
        <v>11354.555</v>
      </c>
      <c r="D88" s="79">
        <v>10329</v>
      </c>
      <c r="E88" s="74">
        <f t="shared" si="2"/>
        <v>0.90967897905289985</v>
      </c>
      <c r="F88" s="78">
        <v>14000</v>
      </c>
    </row>
    <row r="89" spans="1:6" x14ac:dyDescent="0.25">
      <c r="A89" s="76" t="s">
        <v>46</v>
      </c>
      <c r="B89" s="77" t="s">
        <v>175</v>
      </c>
      <c r="C89" s="73">
        <v>3843.5610000000001</v>
      </c>
      <c r="D89" s="73">
        <v>12245</v>
      </c>
      <c r="E89" s="74">
        <f t="shared" si="2"/>
        <v>3.1858477073734486</v>
      </c>
      <c r="F89" s="81">
        <v>17000</v>
      </c>
    </row>
    <row r="90" spans="1:6" x14ac:dyDescent="0.25">
      <c r="A90" s="76" t="s">
        <v>46</v>
      </c>
      <c r="B90" s="77" t="s">
        <v>176</v>
      </c>
      <c r="C90" s="79">
        <v>12286.119000000001</v>
      </c>
      <c r="D90" s="79">
        <v>10301</v>
      </c>
      <c r="E90" s="74">
        <f t="shared" si="2"/>
        <v>0.83842586906410388</v>
      </c>
      <c r="F90" s="78">
        <v>14000</v>
      </c>
    </row>
    <row r="91" spans="1:6" x14ac:dyDescent="0.25">
      <c r="A91" s="76" t="s">
        <v>46</v>
      </c>
      <c r="B91" s="77" t="s">
        <v>177</v>
      </c>
      <c r="C91" s="79">
        <v>4590.6279999999997</v>
      </c>
      <c r="D91" s="79">
        <v>3490</v>
      </c>
      <c r="E91" s="74">
        <f t="shared" si="2"/>
        <v>0.76024456784561945</v>
      </c>
      <c r="F91" s="78">
        <v>14000</v>
      </c>
    </row>
    <row r="92" spans="1:6" x14ac:dyDescent="0.25">
      <c r="A92" s="76" t="s">
        <v>47</v>
      </c>
      <c r="B92" s="77" t="s">
        <v>178</v>
      </c>
      <c r="C92" s="79">
        <v>5228.2719999999999</v>
      </c>
      <c r="D92" s="79">
        <v>16793</v>
      </c>
      <c r="E92" s="74">
        <f t="shared" si="2"/>
        <v>3.2119598980313189</v>
      </c>
      <c r="F92" s="78">
        <v>14000</v>
      </c>
    </row>
    <row r="93" spans="1:6" x14ac:dyDescent="0.25">
      <c r="A93" s="76" t="s">
        <v>47</v>
      </c>
      <c r="B93" s="77" t="s">
        <v>179</v>
      </c>
      <c r="C93" s="79">
        <v>1121.9280000000001</v>
      </c>
      <c r="D93" s="79">
        <v>4464</v>
      </c>
      <c r="E93" s="74">
        <f t="shared" si="2"/>
        <v>3.9788649539007848</v>
      </c>
      <c r="F93" s="81">
        <v>17000</v>
      </c>
    </row>
    <row r="94" spans="1:6" x14ac:dyDescent="0.25">
      <c r="A94" s="76" t="s">
        <v>47</v>
      </c>
      <c r="B94" s="77" t="s">
        <v>180</v>
      </c>
      <c r="C94" s="79">
        <v>14432.933999999999</v>
      </c>
      <c r="D94" s="79">
        <v>35338</v>
      </c>
      <c r="E94" s="74">
        <f t="shared" si="2"/>
        <v>2.4484280188629701</v>
      </c>
      <c r="F94" s="78">
        <v>14000</v>
      </c>
    </row>
    <row r="95" spans="1:6" x14ac:dyDescent="0.25">
      <c r="A95" s="76" t="s">
        <v>47</v>
      </c>
      <c r="B95" s="77" t="s">
        <v>181</v>
      </c>
      <c r="C95" s="79">
        <v>2399.7359999999999</v>
      </c>
      <c r="D95" s="79">
        <v>9473</v>
      </c>
      <c r="E95" s="74">
        <f t="shared" si="2"/>
        <v>3.9475175602649628</v>
      </c>
      <c r="F95" s="81">
        <v>17000</v>
      </c>
    </row>
    <row r="96" spans="1:6" x14ac:dyDescent="0.25">
      <c r="A96" s="76" t="s">
        <v>48</v>
      </c>
      <c r="B96" s="77" t="s">
        <v>182</v>
      </c>
      <c r="C96" s="73">
        <v>5925.0770000000002</v>
      </c>
      <c r="D96" s="73">
        <v>19453</v>
      </c>
      <c r="E96" s="74">
        <f t="shared" si="2"/>
        <v>3.2831640837747762</v>
      </c>
      <c r="F96" s="78">
        <v>14000</v>
      </c>
    </row>
    <row r="97" spans="1:6" x14ac:dyDescent="0.25">
      <c r="A97" s="76" t="s">
        <v>48</v>
      </c>
      <c r="B97" s="77" t="s">
        <v>183</v>
      </c>
      <c r="C97" s="79">
        <v>3832.0410000000002</v>
      </c>
      <c r="D97" s="79">
        <v>3805</v>
      </c>
      <c r="E97" s="74">
        <f t="shared" si="2"/>
        <v>0.99294344710821203</v>
      </c>
      <c r="F97" s="78">
        <v>14000</v>
      </c>
    </row>
    <row r="98" spans="1:6" x14ac:dyDescent="0.25">
      <c r="A98" s="76" t="s">
        <v>48</v>
      </c>
      <c r="B98" s="77" t="s">
        <v>184</v>
      </c>
      <c r="C98" s="79">
        <v>2437.59</v>
      </c>
      <c r="D98" s="79">
        <v>2649</v>
      </c>
      <c r="E98" s="74">
        <f t="shared" ref="E98:E129" si="3">SUM(D98/C98)</f>
        <v>1.0867291053868779</v>
      </c>
      <c r="F98" s="78">
        <v>14000</v>
      </c>
    </row>
    <row r="99" spans="1:6" x14ac:dyDescent="0.25">
      <c r="A99" s="76" t="s">
        <v>49</v>
      </c>
      <c r="B99" s="77" t="s">
        <v>185</v>
      </c>
      <c r="C99" s="73">
        <v>3713.4659999999999</v>
      </c>
      <c r="D99" s="73">
        <v>8749</v>
      </c>
      <c r="E99" s="74">
        <f t="shared" si="3"/>
        <v>2.3560199554809444</v>
      </c>
      <c r="F99" s="78">
        <v>14000</v>
      </c>
    </row>
    <row r="100" spans="1:6" x14ac:dyDescent="0.25">
      <c r="A100" s="76" t="s">
        <v>49</v>
      </c>
      <c r="B100" s="77" t="s">
        <v>186</v>
      </c>
      <c r="C100" s="73">
        <v>26397.172999999999</v>
      </c>
      <c r="D100" s="73">
        <v>41101</v>
      </c>
      <c r="E100" s="74">
        <f t="shared" si="3"/>
        <v>1.5570227917966821</v>
      </c>
      <c r="F100" s="78">
        <v>14000</v>
      </c>
    </row>
    <row r="101" spans="1:6" x14ac:dyDescent="0.25">
      <c r="A101" s="76" t="s">
        <v>50</v>
      </c>
      <c r="B101" s="77" t="s">
        <v>187</v>
      </c>
      <c r="C101" s="73">
        <v>11661.513999999999</v>
      </c>
      <c r="D101" s="73">
        <v>14522</v>
      </c>
      <c r="E101" s="74">
        <f t="shared" si="3"/>
        <v>1.245292849624843</v>
      </c>
      <c r="F101" s="78">
        <v>14000</v>
      </c>
    </row>
    <row r="102" spans="1:6" x14ac:dyDescent="0.25">
      <c r="A102" s="76" t="s">
        <v>50</v>
      </c>
      <c r="B102" s="77" t="s">
        <v>188</v>
      </c>
      <c r="C102" s="79">
        <v>3812.09</v>
      </c>
      <c r="D102" s="79">
        <v>4563</v>
      </c>
      <c r="E102" s="74">
        <f t="shared" si="3"/>
        <v>1.1969811835502309</v>
      </c>
      <c r="F102" s="78">
        <v>14000</v>
      </c>
    </row>
    <row r="103" spans="1:6" x14ac:dyDescent="0.25">
      <c r="A103" s="76" t="s">
        <v>50</v>
      </c>
      <c r="B103" s="77" t="s">
        <v>189</v>
      </c>
      <c r="C103" s="79">
        <v>3005.12</v>
      </c>
      <c r="D103" s="79">
        <v>11402</v>
      </c>
      <c r="E103" s="74">
        <f t="shared" si="3"/>
        <v>3.7941912469385581</v>
      </c>
      <c r="F103" s="81">
        <v>17000</v>
      </c>
    </row>
    <row r="104" spans="1:6" x14ac:dyDescent="0.25">
      <c r="A104" s="80" t="s">
        <v>51</v>
      </c>
      <c r="B104" s="77" t="s">
        <v>190</v>
      </c>
      <c r="C104" s="73">
        <v>11374.871999999999</v>
      </c>
      <c r="D104" s="73">
        <v>8164</v>
      </c>
      <c r="E104" s="74">
        <f t="shared" si="3"/>
        <v>0.71772236206262374</v>
      </c>
      <c r="F104" s="78">
        <v>14000</v>
      </c>
    </row>
    <row r="105" spans="1:6" x14ac:dyDescent="0.25">
      <c r="A105" s="80" t="s">
        <v>51</v>
      </c>
      <c r="B105" s="77" t="s">
        <v>191</v>
      </c>
      <c r="C105" s="79">
        <v>9469.1389999999992</v>
      </c>
      <c r="D105" s="79">
        <v>16999</v>
      </c>
      <c r="E105" s="74">
        <f t="shared" si="3"/>
        <v>1.7952001760666942</v>
      </c>
      <c r="F105" s="78">
        <v>14000</v>
      </c>
    </row>
    <row r="106" spans="1:6" x14ac:dyDescent="0.25">
      <c r="A106" s="82" t="s">
        <v>52</v>
      </c>
      <c r="B106" s="84" t="s">
        <v>89</v>
      </c>
      <c r="C106" s="73">
        <v>3291.6959999999999</v>
      </c>
      <c r="D106" s="73">
        <v>618124</v>
      </c>
      <c r="E106" s="74">
        <f t="shared" si="3"/>
        <v>187.78283292260281</v>
      </c>
      <c r="F106" s="75">
        <v>30000</v>
      </c>
    </row>
    <row r="107" spans="1:6" x14ac:dyDescent="0.25">
      <c r="A107" s="80" t="s">
        <v>53</v>
      </c>
      <c r="B107" s="77" t="s">
        <v>192</v>
      </c>
      <c r="C107" s="79">
        <v>5549.9179999999997</v>
      </c>
      <c r="D107" s="79">
        <v>63092</v>
      </c>
      <c r="E107" s="74">
        <f t="shared" si="3"/>
        <v>11.368095888984307</v>
      </c>
      <c r="F107" s="72">
        <v>25000</v>
      </c>
    </row>
    <row r="108" spans="1:6" x14ac:dyDescent="0.25">
      <c r="A108" s="80" t="s">
        <v>53</v>
      </c>
      <c r="B108" s="77" t="s">
        <v>193</v>
      </c>
      <c r="C108" s="79">
        <v>3517.6529999999998</v>
      </c>
      <c r="D108" s="79">
        <v>5334</v>
      </c>
      <c r="E108" s="74">
        <f t="shared" si="3"/>
        <v>1.5163519539875026</v>
      </c>
      <c r="F108" s="78">
        <v>14000</v>
      </c>
    </row>
    <row r="109" spans="1:6" x14ac:dyDescent="0.25">
      <c r="A109" s="80" t="s">
        <v>54</v>
      </c>
      <c r="B109" s="77" t="s">
        <v>194</v>
      </c>
      <c r="C109" s="73">
        <v>1639.7329999999999</v>
      </c>
      <c r="D109" s="73">
        <v>16951</v>
      </c>
      <c r="E109" s="74">
        <f t="shared" si="3"/>
        <v>10.337658631008829</v>
      </c>
      <c r="F109" s="72">
        <v>25000</v>
      </c>
    </row>
    <row r="110" spans="1:6" x14ac:dyDescent="0.25">
      <c r="A110" s="80" t="s">
        <v>54</v>
      </c>
      <c r="B110" s="77" t="s">
        <v>195</v>
      </c>
      <c r="C110" s="73">
        <v>891.44799999999998</v>
      </c>
      <c r="D110" s="73">
        <v>3452</v>
      </c>
      <c r="E110" s="74">
        <f t="shared" si="3"/>
        <v>3.8723515000314097</v>
      </c>
      <c r="F110" s="81">
        <v>17000</v>
      </c>
    </row>
    <row r="111" spans="1:6" x14ac:dyDescent="0.25">
      <c r="A111" s="80" t="s">
        <v>54</v>
      </c>
      <c r="B111" s="77" t="s">
        <v>196</v>
      </c>
      <c r="C111" s="73">
        <v>592.495</v>
      </c>
      <c r="D111" s="73">
        <v>2779</v>
      </c>
      <c r="E111" s="74">
        <f t="shared" si="3"/>
        <v>4.6903349395353544</v>
      </c>
      <c r="F111" s="81">
        <v>17000</v>
      </c>
    </row>
    <row r="112" spans="1:6" x14ac:dyDescent="0.25">
      <c r="A112" s="80" t="s">
        <v>54</v>
      </c>
      <c r="B112" s="77" t="s">
        <v>197</v>
      </c>
      <c r="C112" s="73">
        <v>1345.4110000000001</v>
      </c>
      <c r="D112" s="73">
        <v>8582</v>
      </c>
      <c r="E112" s="74">
        <f t="shared" si="3"/>
        <v>6.3787199599230267</v>
      </c>
      <c r="F112" s="72">
        <v>25000</v>
      </c>
    </row>
    <row r="113" spans="1:6" x14ac:dyDescent="0.25">
      <c r="A113" s="80" t="s">
        <v>54</v>
      </c>
      <c r="B113" s="77" t="s">
        <v>198</v>
      </c>
      <c r="C113" s="79">
        <v>1331.6769999999999</v>
      </c>
      <c r="D113" s="79">
        <v>2743</v>
      </c>
      <c r="E113" s="74">
        <f t="shared" si="3"/>
        <v>2.0598087974786679</v>
      </c>
      <c r="F113" s="78">
        <v>14000</v>
      </c>
    </row>
    <row r="114" spans="1:6" x14ac:dyDescent="0.25">
      <c r="A114" s="80" t="s">
        <v>55</v>
      </c>
      <c r="B114" s="77" t="s">
        <v>199</v>
      </c>
      <c r="C114" s="73">
        <v>6792.808</v>
      </c>
      <c r="D114" s="73">
        <v>7070</v>
      </c>
      <c r="E114" s="74">
        <f t="shared" si="3"/>
        <v>1.040806688485822</v>
      </c>
      <c r="F114" s="78">
        <v>14000</v>
      </c>
    </row>
    <row r="115" spans="1:6" x14ac:dyDescent="0.25">
      <c r="A115" s="80" t="s">
        <v>55</v>
      </c>
      <c r="B115" s="77" t="s">
        <v>200</v>
      </c>
      <c r="C115" s="79">
        <v>13615.748</v>
      </c>
      <c r="D115" s="79">
        <v>26688</v>
      </c>
      <c r="E115" s="74">
        <f t="shared" si="3"/>
        <v>1.9600832800372041</v>
      </c>
      <c r="F115" s="78">
        <v>14000</v>
      </c>
    </row>
    <row r="116" spans="1:6" x14ac:dyDescent="0.25">
      <c r="A116" s="76" t="s">
        <v>56</v>
      </c>
      <c r="B116" s="77" t="s">
        <v>201</v>
      </c>
      <c r="C116" s="73">
        <v>3422.0160000000001</v>
      </c>
      <c r="D116" s="73">
        <v>7920</v>
      </c>
      <c r="E116" s="74">
        <f t="shared" si="3"/>
        <v>2.3144251809459688</v>
      </c>
      <c r="F116" s="78">
        <v>14000</v>
      </c>
    </row>
    <row r="117" spans="1:6" x14ac:dyDescent="0.25">
      <c r="A117" s="76" t="s">
        <v>56</v>
      </c>
      <c r="B117" s="77" t="s">
        <v>202</v>
      </c>
      <c r="C117" s="79">
        <v>12845.882</v>
      </c>
      <c r="D117" s="79">
        <v>12298</v>
      </c>
      <c r="E117" s="74">
        <f t="shared" si="3"/>
        <v>0.95734960044004769</v>
      </c>
      <c r="F117" s="78">
        <v>14000</v>
      </c>
    </row>
    <row r="118" spans="1:6" x14ac:dyDescent="0.25">
      <c r="A118" s="76" t="s">
        <v>56</v>
      </c>
      <c r="B118" s="77" t="s">
        <v>203</v>
      </c>
      <c r="C118" s="79">
        <v>9346.8729999999996</v>
      </c>
      <c r="D118" s="79">
        <v>92769</v>
      </c>
      <c r="E118" s="74">
        <f t="shared" si="3"/>
        <v>9.9251375299525311</v>
      </c>
      <c r="F118" s="72">
        <v>25000</v>
      </c>
    </row>
    <row r="119" spans="1:6" x14ac:dyDescent="0.25">
      <c r="A119" s="80" t="s">
        <v>57</v>
      </c>
      <c r="B119" s="77" t="s">
        <v>204</v>
      </c>
      <c r="C119" s="73">
        <v>4725.2809999999999</v>
      </c>
      <c r="D119" s="73">
        <v>36130</v>
      </c>
      <c r="E119" s="74">
        <f t="shared" si="3"/>
        <v>7.6461061257520981</v>
      </c>
      <c r="F119" s="72">
        <v>25000</v>
      </c>
    </row>
    <row r="120" spans="1:6" x14ac:dyDescent="0.25">
      <c r="A120" s="80" t="s">
        <v>57</v>
      </c>
      <c r="B120" s="77" t="s">
        <v>205</v>
      </c>
      <c r="C120" s="79">
        <v>5800.759</v>
      </c>
      <c r="D120" s="79">
        <v>9363</v>
      </c>
      <c r="E120" s="74">
        <f t="shared" si="3"/>
        <v>1.6140991204771651</v>
      </c>
      <c r="F120" s="78">
        <v>14000</v>
      </c>
    </row>
    <row r="121" spans="1:6" x14ac:dyDescent="0.25">
      <c r="A121" s="76" t="s">
        <v>58</v>
      </c>
      <c r="B121" s="77" t="s">
        <v>206</v>
      </c>
      <c r="C121" s="73">
        <v>3864.1460000000002</v>
      </c>
      <c r="D121" s="73">
        <v>12151</v>
      </c>
      <c r="E121" s="74">
        <f t="shared" si="3"/>
        <v>3.1445499212503876</v>
      </c>
      <c r="F121" s="81">
        <v>17000</v>
      </c>
    </row>
    <row r="122" spans="1:6" x14ac:dyDescent="0.25">
      <c r="A122" s="76" t="s">
        <v>58</v>
      </c>
      <c r="B122" s="77" t="s">
        <v>207</v>
      </c>
      <c r="C122" s="79">
        <v>3786.5</v>
      </c>
      <c r="D122" s="79">
        <v>17446</v>
      </c>
      <c r="E122" s="74">
        <f t="shared" si="3"/>
        <v>4.6074211012808659</v>
      </c>
      <c r="F122" s="81">
        <v>17000</v>
      </c>
    </row>
    <row r="123" spans="1:6" x14ac:dyDescent="0.25">
      <c r="A123" s="82" t="s">
        <v>59</v>
      </c>
      <c r="B123" s="83" t="s">
        <v>113</v>
      </c>
      <c r="C123" s="79">
        <v>4800.9139999999998</v>
      </c>
      <c r="D123" s="79">
        <v>236042</v>
      </c>
      <c r="E123" s="74">
        <f t="shared" si="3"/>
        <v>49.166054630430793</v>
      </c>
      <c r="F123" s="75">
        <v>30000</v>
      </c>
    </row>
    <row r="124" spans="1:6" x14ac:dyDescent="0.25">
      <c r="A124" s="76" t="s">
        <v>60</v>
      </c>
      <c r="B124" s="77" t="s">
        <v>208</v>
      </c>
      <c r="C124" s="79">
        <v>6833.0129999999999</v>
      </c>
      <c r="D124" s="79">
        <v>15916</v>
      </c>
      <c r="E124" s="74">
        <f t="shared" si="3"/>
        <v>2.3292799238052089</v>
      </c>
      <c r="F124" s="78">
        <v>14000</v>
      </c>
    </row>
    <row r="125" spans="1:6" x14ac:dyDescent="0.25">
      <c r="A125" s="80" t="s">
        <v>61</v>
      </c>
      <c r="B125" s="77" t="s">
        <v>209</v>
      </c>
      <c r="C125" s="73">
        <v>9469.9570000000003</v>
      </c>
      <c r="D125" s="73">
        <v>20238</v>
      </c>
      <c r="E125" s="74">
        <f t="shared" si="3"/>
        <v>2.1370741176543886</v>
      </c>
      <c r="F125" s="78">
        <v>14000</v>
      </c>
    </row>
    <row r="126" spans="1:6" x14ac:dyDescent="0.25">
      <c r="A126" s="80" t="s">
        <v>61</v>
      </c>
      <c r="B126" s="77" t="s">
        <v>210</v>
      </c>
      <c r="C126" s="73">
        <v>3207.837</v>
      </c>
      <c r="D126" s="73">
        <v>16335</v>
      </c>
      <c r="E126" s="74">
        <f t="shared" si="3"/>
        <v>5.0922163439102421</v>
      </c>
      <c r="F126" s="81">
        <v>17000</v>
      </c>
    </row>
    <row r="127" spans="1:6" x14ac:dyDescent="0.25">
      <c r="A127" s="82" t="s">
        <v>62</v>
      </c>
      <c r="B127" s="83" t="s">
        <v>142</v>
      </c>
      <c r="C127" s="79">
        <v>724.279</v>
      </c>
      <c r="D127" s="79">
        <v>287526</v>
      </c>
      <c r="E127" s="74">
        <f t="shared" si="3"/>
        <v>396.98237833762954</v>
      </c>
      <c r="F127" s="75">
        <v>30000</v>
      </c>
    </row>
    <row r="128" spans="1:6" x14ac:dyDescent="0.25">
      <c r="A128" s="80" t="s">
        <v>63</v>
      </c>
      <c r="B128" s="77" t="s">
        <v>211</v>
      </c>
      <c r="C128" s="73">
        <v>20489.024000000001</v>
      </c>
      <c r="D128" s="73">
        <v>10283</v>
      </c>
      <c r="E128" s="74">
        <f t="shared" si="3"/>
        <v>0.50187846917451995</v>
      </c>
      <c r="F128" s="78">
        <v>14000</v>
      </c>
    </row>
    <row r="129" spans="1:6" x14ac:dyDescent="0.25">
      <c r="A129" s="80" t="s">
        <v>63</v>
      </c>
      <c r="B129" s="77" t="s">
        <v>212</v>
      </c>
      <c r="C129" s="79">
        <v>9556.6610000000001</v>
      </c>
      <c r="D129" s="79">
        <v>15685</v>
      </c>
      <c r="E129" s="74">
        <f t="shared" si="3"/>
        <v>1.6412636170729504</v>
      </c>
      <c r="F129" s="78">
        <v>14000</v>
      </c>
    </row>
    <row r="130" spans="1:6" x14ac:dyDescent="0.25">
      <c r="A130" s="80" t="s">
        <v>63</v>
      </c>
      <c r="B130" s="77" t="s">
        <v>213</v>
      </c>
      <c r="C130" s="79">
        <v>5139.3069999999998</v>
      </c>
      <c r="D130" s="79">
        <v>9277</v>
      </c>
      <c r="E130" s="74">
        <f t="shared" ref="E130:E147" si="4">SUM(D130/C130)</f>
        <v>1.8051071866304154</v>
      </c>
      <c r="F130" s="78">
        <v>14000</v>
      </c>
    </row>
    <row r="131" spans="1:6" x14ac:dyDescent="0.25">
      <c r="A131" s="82" t="s">
        <v>64</v>
      </c>
      <c r="B131" s="84" t="s">
        <v>89</v>
      </c>
      <c r="C131" s="73">
        <v>3291.6959999999999</v>
      </c>
      <c r="D131" s="73">
        <v>618124</v>
      </c>
      <c r="E131" s="74">
        <f t="shared" si="4"/>
        <v>187.78283292260281</v>
      </c>
      <c r="F131" s="75">
        <v>30000</v>
      </c>
    </row>
    <row r="132" spans="1:6" x14ac:dyDescent="0.25">
      <c r="A132" s="80" t="s">
        <v>65</v>
      </c>
      <c r="B132" s="77" t="s">
        <v>214</v>
      </c>
      <c r="C132" s="73">
        <v>1810.547</v>
      </c>
      <c r="D132" s="73">
        <v>6186</v>
      </c>
      <c r="E132" s="74">
        <f t="shared" si="4"/>
        <v>3.4166470133059237</v>
      </c>
      <c r="F132" s="81">
        <v>17000</v>
      </c>
    </row>
    <row r="133" spans="1:6" x14ac:dyDescent="0.25">
      <c r="A133" s="80" t="s">
        <v>65</v>
      </c>
      <c r="B133" s="77" t="s">
        <v>215</v>
      </c>
      <c r="C133" s="79">
        <v>539.28700000000003</v>
      </c>
      <c r="D133" s="79">
        <v>5150</v>
      </c>
      <c r="E133" s="74">
        <f t="shared" si="4"/>
        <v>9.5496461068039835</v>
      </c>
      <c r="F133" s="72">
        <v>25000</v>
      </c>
    </row>
    <row r="134" spans="1:6" x14ac:dyDescent="0.25">
      <c r="A134" s="80" t="s">
        <v>65</v>
      </c>
      <c r="B134" s="77" t="s">
        <v>216</v>
      </c>
      <c r="C134" s="79">
        <v>1753.3779999999999</v>
      </c>
      <c r="D134" s="79">
        <v>3295</v>
      </c>
      <c r="E134" s="74">
        <f t="shared" si="4"/>
        <v>1.8792296926276024</v>
      </c>
      <c r="F134" s="78">
        <v>14000</v>
      </c>
    </row>
    <row r="135" spans="1:6" x14ac:dyDescent="0.25">
      <c r="A135" s="80" t="s">
        <v>65</v>
      </c>
      <c r="B135" s="77" t="s">
        <v>217</v>
      </c>
      <c r="C135" s="79">
        <v>1282.7629999999999</v>
      </c>
      <c r="D135" s="79">
        <v>18846</v>
      </c>
      <c r="E135" s="74">
        <f t="shared" si="4"/>
        <v>14.69172403631848</v>
      </c>
      <c r="F135" s="72">
        <v>25000</v>
      </c>
    </row>
    <row r="136" spans="1:6" x14ac:dyDescent="0.25">
      <c r="A136" s="80" t="s">
        <v>66</v>
      </c>
      <c r="B136" s="77" t="s">
        <v>218</v>
      </c>
      <c r="C136" s="73">
        <v>4266.6360000000004</v>
      </c>
      <c r="D136" s="73">
        <v>6706</v>
      </c>
      <c r="E136" s="74">
        <f t="shared" si="4"/>
        <v>1.5717300468097113</v>
      </c>
      <c r="F136" s="78">
        <v>14000</v>
      </c>
    </row>
    <row r="137" spans="1:6" x14ac:dyDescent="0.25">
      <c r="A137" s="80" t="s">
        <v>66</v>
      </c>
      <c r="B137" s="77" t="s">
        <v>219</v>
      </c>
      <c r="C137" s="79">
        <v>17799.989000000001</v>
      </c>
      <c r="D137" s="79">
        <v>17937</v>
      </c>
      <c r="E137" s="74">
        <f t="shared" si="4"/>
        <v>1.0076972519477398</v>
      </c>
      <c r="F137" s="78">
        <v>14000</v>
      </c>
    </row>
    <row r="138" spans="1:6" x14ac:dyDescent="0.25">
      <c r="A138" s="80" t="s">
        <v>66</v>
      </c>
      <c r="B138" s="77" t="s">
        <v>220</v>
      </c>
      <c r="C138" s="79">
        <v>1490.7929999999999</v>
      </c>
      <c r="D138" s="79">
        <v>1678</v>
      </c>
      <c r="E138" s="74">
        <f t="shared" si="4"/>
        <v>1.1255754487712246</v>
      </c>
      <c r="F138" s="78">
        <v>14000</v>
      </c>
    </row>
    <row r="139" spans="1:6" x14ac:dyDescent="0.25">
      <c r="A139" s="82" t="s">
        <v>67</v>
      </c>
      <c r="B139" s="84" t="s">
        <v>89</v>
      </c>
      <c r="C139" s="73">
        <v>3291.6959999999999</v>
      </c>
      <c r="D139" s="73">
        <v>618124</v>
      </c>
      <c r="E139" s="74">
        <f t="shared" si="4"/>
        <v>187.78283292260281</v>
      </c>
      <c r="F139" s="75">
        <v>30000</v>
      </c>
    </row>
    <row r="140" spans="1:6" x14ac:dyDescent="0.25">
      <c r="A140" s="80" t="s">
        <v>68</v>
      </c>
      <c r="B140" s="77" t="s">
        <v>221</v>
      </c>
      <c r="C140" s="73">
        <v>15968.355</v>
      </c>
      <c r="D140" s="73">
        <v>20140</v>
      </c>
      <c r="E140" s="74">
        <f t="shared" si="4"/>
        <v>1.2612445051478378</v>
      </c>
      <c r="F140" s="78">
        <v>14000</v>
      </c>
    </row>
    <row r="141" spans="1:6" x14ac:dyDescent="0.25">
      <c r="A141" s="80" t="s">
        <v>69</v>
      </c>
      <c r="B141" s="77" t="s">
        <v>222</v>
      </c>
      <c r="C141" s="73">
        <v>16908.375</v>
      </c>
      <c r="D141" s="73">
        <v>7782</v>
      </c>
      <c r="E141" s="74">
        <f t="shared" si="4"/>
        <v>0.46024529264343855</v>
      </c>
      <c r="F141" s="78">
        <v>14000</v>
      </c>
    </row>
    <row r="142" spans="1:6" x14ac:dyDescent="0.25">
      <c r="A142" s="80" t="s">
        <v>69</v>
      </c>
      <c r="B142" s="77" t="s">
        <v>223</v>
      </c>
      <c r="C142" s="79">
        <v>23781.486000000001</v>
      </c>
      <c r="D142" s="79">
        <v>22861</v>
      </c>
      <c r="E142" s="74">
        <f t="shared" si="4"/>
        <v>0.96129400828863254</v>
      </c>
      <c r="F142" s="78">
        <v>14000</v>
      </c>
    </row>
    <row r="143" spans="1:6" x14ac:dyDescent="0.25">
      <c r="A143" s="80" t="s">
        <v>71</v>
      </c>
      <c r="B143" s="77" t="s">
        <v>224</v>
      </c>
      <c r="C143" s="73">
        <v>9427.2379999999994</v>
      </c>
      <c r="D143" s="73">
        <v>36143</v>
      </c>
      <c r="E143" s="74">
        <f t="shared" si="4"/>
        <v>3.8338906899348464</v>
      </c>
      <c r="F143" s="81">
        <v>17000</v>
      </c>
    </row>
    <row r="144" spans="1:6" x14ac:dyDescent="0.25">
      <c r="A144" s="80" t="s">
        <v>72</v>
      </c>
      <c r="B144" s="77" t="s">
        <v>225</v>
      </c>
      <c r="C144" s="73">
        <v>21484.982</v>
      </c>
      <c r="D144" s="73">
        <v>21008</v>
      </c>
      <c r="E144" s="74">
        <f t="shared" si="4"/>
        <v>0.97779928323886889</v>
      </c>
      <c r="F144" s="78">
        <v>14000</v>
      </c>
    </row>
    <row r="145" spans="1:6" x14ac:dyDescent="0.25">
      <c r="A145" s="80" t="s">
        <v>72</v>
      </c>
      <c r="B145" s="77" t="s">
        <v>226</v>
      </c>
      <c r="C145" s="73">
        <v>2684.6759999999999</v>
      </c>
      <c r="D145" s="73">
        <v>4101</v>
      </c>
      <c r="E145" s="74">
        <f t="shared" si="4"/>
        <v>1.5275586327735637</v>
      </c>
      <c r="F145" s="78">
        <v>14000</v>
      </c>
    </row>
    <row r="146" spans="1:6" x14ac:dyDescent="0.25">
      <c r="A146" s="80" t="s">
        <v>72</v>
      </c>
      <c r="B146" s="77" t="s">
        <v>227</v>
      </c>
      <c r="C146" s="79">
        <v>4780.41</v>
      </c>
      <c r="D146" s="79">
        <v>6751</v>
      </c>
      <c r="E146" s="74">
        <f t="shared" si="4"/>
        <v>1.4122219642248259</v>
      </c>
      <c r="F146" s="78">
        <v>14000</v>
      </c>
    </row>
    <row r="147" spans="1:6" x14ac:dyDescent="0.25">
      <c r="A147" s="96" t="s">
        <v>72</v>
      </c>
      <c r="B147" s="85" t="s">
        <v>228</v>
      </c>
      <c r="C147" s="111">
        <v>12658.341</v>
      </c>
      <c r="D147" s="111">
        <v>4036</v>
      </c>
      <c r="E147" s="86">
        <f t="shared" si="4"/>
        <v>0.31884114987896123</v>
      </c>
      <c r="F147" s="112">
        <v>14000</v>
      </c>
    </row>
  </sheetData>
  <sortState ref="A2:F147">
    <sortCondition ref="A2:A147"/>
    <sortCondition ref="B2:B147"/>
  </sortState>
  <conditionalFormatting sqref="E2:E39 E43:E114 E116:E143 E145:E147">
    <cfRule type="cellIs" dxfId="23" priority="1" operator="lessThanOrEqual">
      <formula>3</formula>
    </cfRule>
    <cfRule type="cellIs" dxfId="22" priority="2" operator="between">
      <formula>3</formula>
      <formula>6</formula>
    </cfRule>
    <cfRule type="cellIs" dxfId="21" priority="3" operator="between">
      <formula>6</formula>
      <formula>15</formula>
    </cfRule>
    <cfRule type="cellIs" dxfId="20" priority="4" operator="greaterThan">
      <formula>15</formula>
    </cfRule>
  </conditionalFormatting>
  <conditionalFormatting sqref="E40">
    <cfRule type="cellIs" dxfId="19" priority="5" operator="lessThanOrEqual">
      <formula>3</formula>
    </cfRule>
    <cfRule type="cellIs" dxfId="18" priority="6" operator="between">
      <formula>3</formula>
      <formula>6</formula>
    </cfRule>
    <cfRule type="cellIs" dxfId="17" priority="7" operator="between">
      <formula>6</formula>
      <formula>15</formula>
    </cfRule>
    <cfRule type="cellIs" dxfId="16" priority="8" operator="greaterThan">
      <formula>15</formula>
    </cfRule>
  </conditionalFormatting>
  <conditionalFormatting sqref="E41">
    <cfRule type="cellIs" dxfId="15" priority="9" operator="lessThanOrEqual">
      <formula>3</formula>
    </cfRule>
    <cfRule type="cellIs" dxfId="14" priority="10" operator="between">
      <formula>3</formula>
      <formula>6</formula>
    </cfRule>
    <cfRule type="cellIs" dxfId="13" priority="11" operator="between">
      <formula>6</formula>
      <formula>15</formula>
    </cfRule>
    <cfRule type="cellIs" dxfId="12" priority="12" operator="greaterThan">
      <formula>15</formula>
    </cfRule>
  </conditionalFormatting>
  <conditionalFormatting sqref="E42">
    <cfRule type="cellIs" dxfId="11" priority="13" operator="lessThanOrEqual">
      <formula>3</formula>
    </cfRule>
    <cfRule type="cellIs" dxfId="10" priority="14" operator="between">
      <formula>3</formula>
      <formula>6</formula>
    </cfRule>
    <cfRule type="cellIs" dxfId="9" priority="15" operator="between">
      <formula>6</formula>
      <formula>15</formula>
    </cfRule>
    <cfRule type="cellIs" dxfId="8" priority="16" operator="greaterThan">
      <formula>15</formula>
    </cfRule>
  </conditionalFormatting>
  <conditionalFormatting sqref="E115">
    <cfRule type="cellIs" dxfId="7" priority="17" operator="lessThanOrEqual">
      <formula>3</formula>
    </cfRule>
    <cfRule type="cellIs" dxfId="6" priority="18" operator="between">
      <formula>3</formula>
      <formula>6</formula>
    </cfRule>
    <cfRule type="cellIs" dxfId="5" priority="19" operator="between">
      <formula>6</formula>
      <formula>15</formula>
    </cfRule>
    <cfRule type="cellIs" dxfId="4" priority="20" operator="greaterThan">
      <formula>15</formula>
    </cfRule>
  </conditionalFormatting>
  <conditionalFormatting sqref="E144">
    <cfRule type="cellIs" dxfId="3" priority="21" operator="lessThanOrEqual">
      <formula>3</formula>
    </cfRule>
    <cfRule type="cellIs" dxfId="2" priority="22" operator="between">
      <formula>3</formula>
      <formula>6</formula>
    </cfRule>
    <cfRule type="cellIs" dxfId="1" priority="23" operator="between">
      <formula>6</formula>
      <formula>15</formula>
    </cfRule>
    <cfRule type="cellIs" dxfId="0" priority="24" operator="greaterThan">
      <formula>15</formula>
    </cfRule>
  </conditionalFormatting>
  <pageMargins left="0.51180555555555496" right="0.51180555555555496" top="0.78749999999999998" bottom="0.78749999999999998" header="0.51180555555555496" footer="0.51180555555555496"/>
  <pageSetup paperSize="9" firstPageNumber="0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U148"/>
  <sheetViews>
    <sheetView topLeftCell="B1" zoomScaleNormal="100" workbookViewId="0">
      <pane ySplit="1" topLeftCell="A2" activePane="bottomLeft" state="frozen"/>
      <selection activeCell="B1" sqref="B1"/>
      <selection pane="bottomLeft" activeCell="B2" sqref="B2"/>
    </sheetView>
  </sheetViews>
  <sheetFormatPr defaultColWidth="12.42578125" defaultRowHeight="13.5" x14ac:dyDescent="0.2"/>
  <cols>
    <col min="1" max="1" width="5.5703125" style="100" hidden="1" customWidth="1"/>
    <col min="2" max="2" width="25.5703125" style="97" customWidth="1"/>
    <col min="3" max="4" width="10.7109375" style="192" hidden="1" customWidth="1"/>
    <col min="5" max="6" width="10.7109375" style="125" hidden="1" customWidth="1"/>
    <col min="7" max="7" width="25.5703125" style="97" hidden="1" customWidth="1"/>
    <col min="8" max="9" width="10.7109375" style="192" hidden="1" customWidth="1"/>
    <col min="10" max="11" width="10.5703125" style="125" hidden="1" customWidth="1"/>
    <col min="12" max="13" width="16.7109375" style="192" customWidth="1"/>
    <col min="14" max="16" width="13.7109375" style="117" customWidth="1"/>
    <col min="17" max="1035" width="12.42578125" style="95"/>
    <col min="1036" max="16384" width="12.42578125" style="65"/>
  </cols>
  <sheetData>
    <row r="1" spans="1:16" s="93" customFormat="1" ht="36.950000000000003" customHeight="1" thickTop="1" thickBot="1" x14ac:dyDescent="0.3">
      <c r="A1" s="98" t="s">
        <v>238</v>
      </c>
      <c r="B1" s="126" t="s">
        <v>8</v>
      </c>
      <c r="C1" s="185" t="s">
        <v>234</v>
      </c>
      <c r="D1" s="185" t="s">
        <v>252</v>
      </c>
      <c r="E1" s="201" t="s">
        <v>235</v>
      </c>
      <c r="F1" s="201" t="s">
        <v>256</v>
      </c>
      <c r="G1" s="126" t="s">
        <v>83</v>
      </c>
      <c r="H1" s="185" t="s">
        <v>236</v>
      </c>
      <c r="I1" s="185" t="s">
        <v>253</v>
      </c>
      <c r="J1" s="184" t="s">
        <v>237</v>
      </c>
      <c r="K1" s="184" t="s">
        <v>259</v>
      </c>
      <c r="L1" s="185" t="s">
        <v>254</v>
      </c>
      <c r="M1" s="185" t="s">
        <v>255</v>
      </c>
      <c r="N1" s="204" t="s">
        <v>257</v>
      </c>
      <c r="O1" s="204" t="s">
        <v>258</v>
      </c>
      <c r="P1" s="218" t="s">
        <v>241</v>
      </c>
    </row>
    <row r="2" spans="1:16" s="65" customFormat="1" ht="14.25" thickTop="1" x14ac:dyDescent="0.2">
      <c r="A2" s="99">
        <v>141</v>
      </c>
      <c r="B2" s="196" t="s">
        <v>68</v>
      </c>
      <c r="C2" s="193">
        <f>TOTAIS!M142+TOTAIS!U142+TOTAIS!Y142+TOTAIS!AC142+TOTAIS!AG142</f>
        <v>2.0749966644510756</v>
      </c>
      <c r="D2" s="193">
        <f>TOTAIS!N142+TOTAIS!V142+TOTAIS!Z142+TOTAIS!AD142+TOTAIS!AH142</f>
        <v>63.789796639911422</v>
      </c>
      <c r="E2" s="202">
        <v>57</v>
      </c>
      <c r="F2" s="202">
        <v>56</v>
      </c>
      <c r="G2" s="128" t="s">
        <v>221</v>
      </c>
      <c r="H2" s="194">
        <f>TOTAIS!AL142+TOTAIS!AQ142+TOTAIS!AY142+TOTAIS!BG142+TOTAIS!BL142+TOTAIS!BQ142+TOTAIS!BV142+TOTAIS!CA142+TOTAIS!CF142+TOTAIS!CK142</f>
        <v>8.3158906614361126</v>
      </c>
      <c r="I2" s="194">
        <f>TOTAIS!AM142+TOTAIS!AR142+TOTAIS!AZ142+TOTAIS!BH142+TOTAIS!BM142+TOTAIS!BR142+TOTAIS!BW142+TOTAIS!CB142+TOTAIS!CG142+TOTAIS!CL142</f>
        <v>167.93515184886328</v>
      </c>
      <c r="J2" s="181">
        <v>39</v>
      </c>
      <c r="K2" s="181">
        <v>37</v>
      </c>
      <c r="L2" s="186">
        <f>TOTAIS!CM142</f>
        <v>10.390887325887189</v>
      </c>
      <c r="M2" s="187">
        <f>TOTAIS!CN142</f>
        <v>231.72494848877474</v>
      </c>
      <c r="N2" s="206">
        <v>57</v>
      </c>
      <c r="O2" s="206">
        <v>55</v>
      </c>
      <c r="P2" s="219">
        <f t="shared" ref="P2:P58" si="0">O2-N2</f>
        <v>-2</v>
      </c>
    </row>
    <row r="3" spans="1:16" s="65" customFormat="1" x14ac:dyDescent="0.2">
      <c r="A3" s="99">
        <v>124</v>
      </c>
      <c r="B3" s="127" t="s">
        <v>60</v>
      </c>
      <c r="C3" s="193">
        <f>TOTAIS!M126+TOTAIS!U126+TOTAIS!Y126+TOTAIS!AC126+TOTAIS!AG126</f>
        <v>2.2479030462852561</v>
      </c>
      <c r="D3" s="193">
        <f>TOTAIS!N126+TOTAIS!V126+TOTAIS!Z126+TOTAIS!AD126+TOTAIS!AH126</f>
        <v>68.686825722698131</v>
      </c>
      <c r="E3" s="203">
        <v>55</v>
      </c>
      <c r="F3" s="203">
        <v>55</v>
      </c>
      <c r="G3" s="128" t="s">
        <v>208</v>
      </c>
      <c r="H3" s="194">
        <f>TOTAIS!AL126+TOTAIS!AQ126+TOTAIS!AY126+TOTAIS!BG126+TOTAIS!BL126+TOTAIS!BQ126+TOTAIS!BV126+TOTAIS!CA126+TOTAIS!CF126+TOTAIS!CK126</f>
        <v>8.8775846673820169</v>
      </c>
      <c r="I3" s="194">
        <f>TOTAIS!AM126+TOTAIS!AR126+TOTAIS!AZ126+TOTAIS!BH126+TOTAIS!BM126+TOTAIS!BR126+TOTAIS!BW126+TOTAIS!CB126+TOTAIS!CG126+TOTAIS!CL126</f>
        <v>153.26348245504153</v>
      </c>
      <c r="J3" s="182">
        <v>36</v>
      </c>
      <c r="K3" s="182">
        <v>51</v>
      </c>
      <c r="L3" s="198">
        <f>TOTAIS!CM126</f>
        <v>11.125487713667274</v>
      </c>
      <c r="M3" s="200">
        <f>TOTAIS!CN126</f>
        <v>221.95030817773966</v>
      </c>
      <c r="N3" s="205">
        <v>56</v>
      </c>
      <c r="O3" s="205">
        <v>57</v>
      </c>
      <c r="P3" s="219">
        <f t="shared" si="0"/>
        <v>1</v>
      </c>
    </row>
    <row r="4" spans="1:16" s="65" customFormat="1" x14ac:dyDescent="0.2">
      <c r="A4" s="99">
        <v>145</v>
      </c>
      <c r="B4" s="129" t="s">
        <v>71</v>
      </c>
      <c r="C4" s="193">
        <f>TOTAIS!M145+TOTAIS!U145+TOTAIS!Y145+TOTAIS!AC145+TOTAIS!AG145</f>
        <v>2.1781788931017809</v>
      </c>
      <c r="D4" s="193">
        <f>TOTAIS!N145+TOTAIS!V145+TOTAIS!Z145+TOTAIS!AD145+TOTAIS!AH145</f>
        <v>61.42271431669819</v>
      </c>
      <c r="E4" s="203">
        <v>56</v>
      </c>
      <c r="F4" s="202">
        <v>57</v>
      </c>
      <c r="G4" s="130" t="s">
        <v>224</v>
      </c>
      <c r="H4" s="194">
        <f>TOTAIS!AL145+TOTAIS!AQ145+TOTAIS!AY145+TOTAIS!BG145+TOTAIS!BL145+TOTAIS!BQ145+TOTAIS!BV145+TOTAIS!CA145+TOTAIS!CF145+TOTAIS!CK145</f>
        <v>11.543188375493029</v>
      </c>
      <c r="I4" s="194">
        <f>TOTAIS!AM145+TOTAIS!AR145+TOTAIS!AZ145+TOTAIS!BH145+TOTAIS!BM145+TOTAIS!BR145+TOTAIS!BW145+TOTAIS!CB145+TOTAIS!CG145+TOTAIS!CL145</f>
        <v>166.70700839928364</v>
      </c>
      <c r="J4" s="182">
        <v>24</v>
      </c>
      <c r="K4" s="181">
        <v>41</v>
      </c>
      <c r="L4" s="186">
        <f>TOTAIS!CM145</f>
        <v>13.721367268594809</v>
      </c>
      <c r="M4" s="187">
        <f>TOTAIS!CN145</f>
        <v>228.12972271598184</v>
      </c>
      <c r="N4" s="205">
        <v>55</v>
      </c>
      <c r="O4" s="205">
        <v>56</v>
      </c>
      <c r="P4" s="219">
        <f t="shared" si="0"/>
        <v>1</v>
      </c>
    </row>
    <row r="5" spans="1:16" s="65" customFormat="1" x14ac:dyDescent="0.2">
      <c r="A5" s="99">
        <v>114</v>
      </c>
      <c r="B5" s="129" t="s">
        <v>55</v>
      </c>
      <c r="C5" s="193">
        <f>TOTAIS!M116+TOTAIS!U116+TOTAIS!Y116+TOTAIS!AC116+TOTAIS!AG116</f>
        <v>3.2465502063651135</v>
      </c>
      <c r="D5" s="193">
        <f>TOTAIS!N116+TOTAIS!V116+TOTAIS!Z116+TOTAIS!AD116+TOTAIS!AH116</f>
        <v>105.31420048442565</v>
      </c>
      <c r="E5" s="203">
        <v>54</v>
      </c>
      <c r="F5" s="203">
        <v>51</v>
      </c>
      <c r="G5" s="130" t="s">
        <v>199</v>
      </c>
      <c r="H5" s="194">
        <f>TOTAIS!AL116+TOTAIS!AQ116+TOTAIS!AY116+TOTAIS!BG116+TOTAIS!BL116+TOTAIS!BQ116+TOTAIS!BV116+TOTAIS!CA116+TOTAIS!CF116+TOTAIS!CK116</f>
        <v>2.5385307014343894</v>
      </c>
      <c r="I5" s="194">
        <f>TOTAIS!AM116+TOTAIS!AR116+TOTAIS!AZ116+TOTAIS!BH116+TOTAIS!BM116+TOTAIS!BR116+TOTAIS!BW116+TOTAIS!CB116+TOTAIS!CG116+TOTAIS!CL116</f>
        <v>53.161808566660618</v>
      </c>
      <c r="J5" s="182">
        <v>125</v>
      </c>
      <c r="K5" s="182">
        <v>126</v>
      </c>
      <c r="L5" s="198">
        <f>TOTAIS!CM116</f>
        <v>14.115923397419161</v>
      </c>
      <c r="M5" s="200">
        <f>TOTAIS!CN116</f>
        <v>281.10193731990347</v>
      </c>
      <c r="N5" s="206">
        <v>54</v>
      </c>
      <c r="O5" s="206">
        <v>54</v>
      </c>
      <c r="P5" s="219">
        <f t="shared" si="0"/>
        <v>0</v>
      </c>
    </row>
    <row r="6" spans="1:16" s="65" customFormat="1" x14ac:dyDescent="0.2">
      <c r="A6" s="99">
        <v>3</v>
      </c>
      <c r="B6" s="132" t="s">
        <v>16</v>
      </c>
      <c r="C6" s="193">
        <f>TOTAIS!M6+TOTAIS!U6+TOTAIS!Y6+TOTAIS!AC6+TOTAIS!AG6</f>
        <v>3.4985643993757018</v>
      </c>
      <c r="D6" s="193">
        <f>TOTAIS!N6+TOTAIS!V6+TOTAIS!Z6+TOTAIS!AD6+TOTAIS!AH6</f>
        <v>131.77891143777543</v>
      </c>
      <c r="E6" s="203">
        <v>52</v>
      </c>
      <c r="F6" s="202">
        <v>35</v>
      </c>
      <c r="G6" s="130" t="s">
        <v>90</v>
      </c>
      <c r="H6" s="194">
        <f>TOTAIS!AL6+TOTAIS!AQ6+TOTAIS!AY6+TOTAIS!BG6+TOTAIS!BL6+TOTAIS!BQ6+TOTAIS!BV6+TOTAIS!CA6+TOTAIS!CF6+TOTAIS!CK6</f>
        <v>4.7549209400765085</v>
      </c>
      <c r="I6" s="194">
        <f>TOTAIS!AM6+TOTAIS!AR6+TOTAIS!AZ6+TOTAIS!BH6+TOTAIS!BM6+TOTAIS!BR6+TOTAIS!BW6+TOTAIS!CB6+TOTAIS!CG6+TOTAIS!CL6</f>
        <v>84.23748149580581</v>
      </c>
      <c r="J6" s="181">
        <v>95</v>
      </c>
      <c r="K6" s="181">
        <v>105</v>
      </c>
      <c r="L6" s="198">
        <f>TOTAIS!CM6</f>
        <v>14.588580265672245</v>
      </c>
      <c r="M6" s="200">
        <f>TOTAIS!CN6</f>
        <v>378.77431915908988</v>
      </c>
      <c r="N6" s="205">
        <v>53</v>
      </c>
      <c r="O6" s="205">
        <v>46</v>
      </c>
      <c r="P6" s="219">
        <f t="shared" si="0"/>
        <v>-7</v>
      </c>
    </row>
    <row r="7" spans="1:16" s="65" customFormat="1" x14ac:dyDescent="0.2">
      <c r="A7" s="99">
        <v>81</v>
      </c>
      <c r="B7" s="129" t="s">
        <v>43</v>
      </c>
      <c r="C7" s="193">
        <f>TOTAIS!M84+TOTAIS!U84+TOTAIS!Y84+TOTAIS!AC84+TOTAIS!AG84</f>
        <v>3.4113588660131509</v>
      </c>
      <c r="D7" s="193">
        <f>TOTAIS!N84+TOTAIS!V84+TOTAIS!Z84+TOTAIS!AD84+TOTAIS!AH84</f>
        <v>107.94662002305958</v>
      </c>
      <c r="E7" s="202">
        <v>53</v>
      </c>
      <c r="F7" s="203">
        <v>48</v>
      </c>
      <c r="G7" s="130" t="s">
        <v>168</v>
      </c>
      <c r="H7" s="194">
        <f>TOTAIS!AL84+TOTAIS!AQ84+TOTAIS!AY84+TOTAIS!BG84+TOTAIS!BL84+TOTAIS!BQ84+TOTAIS!BV84+TOTAIS!CA84+TOTAIS!CF84+TOTAIS!CK84</f>
        <v>5.5768982063976882</v>
      </c>
      <c r="I7" s="194">
        <f>TOTAIS!AM84+TOTAIS!AR84+TOTAIS!AZ84+TOTAIS!BH84+TOTAIS!BM84+TOTAIS!BR84+TOTAIS!BW84+TOTAIS!CB84+TOTAIS!CG84+TOTAIS!CL84</f>
        <v>140.75460400883543</v>
      </c>
      <c r="J7" s="181">
        <v>76</v>
      </c>
      <c r="K7" s="182">
        <v>61</v>
      </c>
      <c r="L7" s="186">
        <f>TOTAIS!CM84</f>
        <v>14.741876271086497</v>
      </c>
      <c r="M7" s="187">
        <f>TOTAIS!CN84</f>
        <v>343.54060326853835</v>
      </c>
      <c r="N7" s="205">
        <v>52</v>
      </c>
      <c r="O7" s="205">
        <v>50</v>
      </c>
      <c r="P7" s="219">
        <f t="shared" si="0"/>
        <v>-2</v>
      </c>
    </row>
    <row r="8" spans="1:16" s="65" customFormat="1" x14ac:dyDescent="0.2">
      <c r="A8" s="99">
        <v>9</v>
      </c>
      <c r="B8" s="129" t="s">
        <v>18</v>
      </c>
      <c r="C8" s="193">
        <f>TOTAIS!M12+TOTAIS!U12+TOTAIS!Y12+TOTAIS!AC12+TOTAIS!AG12</f>
        <v>4.0890834561181899</v>
      </c>
      <c r="D8" s="193">
        <f>TOTAIS!N12+TOTAIS!V12+TOTAIS!Z12+TOTAIS!AD12+TOTAIS!AH12</f>
        <v>105.54044111320721</v>
      </c>
      <c r="E8" s="203">
        <v>42</v>
      </c>
      <c r="F8" s="202">
        <v>49</v>
      </c>
      <c r="G8" s="130" t="s">
        <v>96</v>
      </c>
      <c r="H8" s="194">
        <f>TOTAIS!AL12+TOTAIS!AQ12+TOTAIS!AY12+TOTAIS!BG12+TOTAIS!BL12+TOTAIS!BQ12+TOTAIS!BV12+TOTAIS!CA12+TOTAIS!CF12+TOTAIS!CK12</f>
        <v>10.653063748829402</v>
      </c>
      <c r="I8" s="194">
        <f>TOTAIS!AM12+TOTAIS!AR12+TOTAIS!AZ12+TOTAIS!BH12+TOTAIS!BM12+TOTAIS!BR12+TOTAIS!BW12+TOTAIS!CB12+TOTAIS!CG12+TOTAIS!CL12</f>
        <v>192.94817772420782</v>
      </c>
      <c r="J8" s="182">
        <v>28</v>
      </c>
      <c r="K8" s="181">
        <v>25</v>
      </c>
      <c r="L8" s="198">
        <f>TOTAIS!CM12</f>
        <v>14.742147204947591</v>
      </c>
      <c r="M8" s="200">
        <f>TOTAIS!CN12</f>
        <v>298.48861883741506</v>
      </c>
      <c r="N8" s="206">
        <v>51</v>
      </c>
      <c r="O8" s="206">
        <v>53</v>
      </c>
      <c r="P8" s="219">
        <f t="shared" si="0"/>
        <v>2</v>
      </c>
    </row>
    <row r="9" spans="1:16" s="65" customFormat="1" x14ac:dyDescent="0.2">
      <c r="A9" s="99">
        <v>121</v>
      </c>
      <c r="B9" s="132" t="s">
        <v>58</v>
      </c>
      <c r="C9" s="193">
        <f>TOTAIS!M123+TOTAIS!U123+TOTAIS!Y123+TOTAIS!AC123+TOTAIS!AG123</f>
        <v>3.6988531653227188</v>
      </c>
      <c r="D9" s="193">
        <f>TOTAIS!N123+TOTAIS!V123+TOTAIS!Z123+TOTAIS!AD123+TOTAIS!AH123</f>
        <v>111.02575603184088</v>
      </c>
      <c r="E9" s="203">
        <v>51</v>
      </c>
      <c r="F9" s="203">
        <v>46</v>
      </c>
      <c r="G9" s="130" t="s">
        <v>206</v>
      </c>
      <c r="H9" s="194">
        <f>TOTAIS!AL123+TOTAIS!AQ123+TOTAIS!AY123+TOTAIS!BG123+TOTAIS!BL123+TOTAIS!BQ123+TOTAIS!BV123+TOTAIS!CA123+TOTAIS!CF123+TOTAIS!CK123</f>
        <v>4.0607055554617126</v>
      </c>
      <c r="I9" s="194">
        <f>TOTAIS!AM123+TOTAIS!AR123+TOTAIS!AZ123+TOTAIS!BH123+TOTAIS!BM123+TOTAIS!BR123+TOTAIS!BW123+TOTAIS!CB123+TOTAIS!CG123+TOTAIS!CL123</f>
        <v>69.817817335377669</v>
      </c>
      <c r="J9" s="182">
        <v>108</v>
      </c>
      <c r="K9" s="182">
        <v>112</v>
      </c>
      <c r="L9" s="198">
        <f>TOTAIS!CM123</f>
        <v>15.124970164357942</v>
      </c>
      <c r="M9" s="200">
        <f>TOTAIS!CN123</f>
        <v>304.24836320417529</v>
      </c>
      <c r="N9" s="205">
        <v>50</v>
      </c>
      <c r="O9" s="205">
        <v>52</v>
      </c>
      <c r="P9" s="219">
        <f t="shared" si="0"/>
        <v>2</v>
      </c>
    </row>
    <row r="10" spans="1:16" s="65" customFormat="1" x14ac:dyDescent="0.2">
      <c r="A10" s="99">
        <v>125</v>
      </c>
      <c r="B10" s="129" t="s">
        <v>61</v>
      </c>
      <c r="C10" s="193">
        <f>TOTAIS!M127+TOTAIS!U127+TOTAIS!Y127+TOTAIS!AC127+TOTAIS!AG127</f>
        <v>3.9338636052419433</v>
      </c>
      <c r="D10" s="193">
        <f>TOTAIS!N127+TOTAIS!V127+TOTAIS!Z127+TOTAIS!AD127+TOTAIS!AH127</f>
        <v>121.18021518924952</v>
      </c>
      <c r="E10" s="203">
        <v>45</v>
      </c>
      <c r="F10" s="202">
        <v>40</v>
      </c>
      <c r="G10" s="130" t="s">
        <v>209</v>
      </c>
      <c r="H10" s="194">
        <f>TOTAIS!AL127+TOTAIS!AQ127+TOTAIS!AY127+TOTAIS!BG127+TOTAIS!BL127+TOTAIS!BQ127+TOTAIS!BV127+TOTAIS!CA127+TOTAIS!CF127+TOTAIS!CK127</f>
        <v>5.9279025808768289</v>
      </c>
      <c r="I10" s="194">
        <f>TOTAIS!AM127+TOTAIS!AR127+TOTAIS!AZ127+TOTAIS!BH127+TOTAIS!BM127+TOTAIS!BR127+TOTAIS!BW127+TOTAIS!CB127+TOTAIS!CG127+TOTAIS!CL127</f>
        <v>106.37733822939185</v>
      </c>
      <c r="J10" s="182">
        <v>70</v>
      </c>
      <c r="K10" s="181">
        <v>96</v>
      </c>
      <c r="L10" s="186">
        <f>TOTAIS!CM127</f>
        <v>15.621264925602313</v>
      </c>
      <c r="M10" s="187">
        <f>TOTAIS!CN127</f>
        <v>369.30256659892666</v>
      </c>
      <c r="N10" s="205">
        <v>49</v>
      </c>
      <c r="O10" s="205">
        <v>47</v>
      </c>
      <c r="P10" s="219">
        <f t="shared" si="0"/>
        <v>-2</v>
      </c>
    </row>
    <row r="11" spans="1:16" s="65" customFormat="1" x14ac:dyDescent="0.2">
      <c r="A11" s="99">
        <v>100</v>
      </c>
      <c r="B11" s="132" t="s">
        <v>50</v>
      </c>
      <c r="C11" s="193">
        <f>TOTAIS!M103+TOTAIS!U103+TOTAIS!Y103+TOTAIS!AC103+TOTAIS!AG103</f>
        <v>3.8429008699756366</v>
      </c>
      <c r="D11" s="193">
        <f>TOTAIS!N103+TOTAIS!V103+TOTAIS!Z103+TOTAIS!AD103+TOTAIS!AH103</f>
        <v>135.16197457083246</v>
      </c>
      <c r="E11" s="203">
        <v>47</v>
      </c>
      <c r="F11" s="203">
        <v>34</v>
      </c>
      <c r="G11" s="130" t="s">
        <v>187</v>
      </c>
      <c r="H11" s="194">
        <f>TOTAIS!AL103+TOTAIS!AQ103+TOTAIS!AY103+TOTAIS!BG103+TOTAIS!BL103+TOTAIS!BQ103+TOTAIS!BV103+TOTAIS!CA103+TOTAIS!CF103+TOTAIS!CK103</f>
        <v>6.0693111024723612</v>
      </c>
      <c r="I11" s="194">
        <f>TOTAIS!AM103+TOTAIS!AR103+TOTAIS!AZ103+TOTAIS!BH103+TOTAIS!BM103+TOTAIS!BR103+TOTAIS!BW103+TOTAIS!CB103+TOTAIS!CG103+TOTAIS!CL103</f>
        <v>147.65126435398346</v>
      </c>
      <c r="J11" s="181">
        <v>67</v>
      </c>
      <c r="K11" s="182">
        <v>52</v>
      </c>
      <c r="L11" s="186">
        <f>TOTAIS!CM103</f>
        <v>15.65188063911587</v>
      </c>
      <c r="M11" s="187">
        <f>TOTAIS!CN103</f>
        <v>391.54298346841824</v>
      </c>
      <c r="N11" s="206">
        <v>48</v>
      </c>
      <c r="O11" s="206">
        <v>45</v>
      </c>
      <c r="P11" s="219">
        <f t="shared" si="0"/>
        <v>-3</v>
      </c>
    </row>
    <row r="12" spans="1:16" s="65" customFormat="1" x14ac:dyDescent="0.2">
      <c r="A12" s="99">
        <v>104</v>
      </c>
      <c r="B12" s="129" t="s">
        <v>51</v>
      </c>
      <c r="C12" s="193">
        <f>TOTAIS!M106+TOTAIS!U106+TOTAIS!Y106+TOTAIS!AC106+TOTAIS!AG106</f>
        <v>4.1794136149941039</v>
      </c>
      <c r="D12" s="193">
        <f>TOTAIS!N106+TOTAIS!V106+TOTAIS!Z106+TOTAIS!AD106+TOTAIS!AH106</f>
        <v>126.53477859956922</v>
      </c>
      <c r="E12" s="202">
        <v>41</v>
      </c>
      <c r="F12" s="202">
        <v>37</v>
      </c>
      <c r="G12" s="130" t="s">
        <v>190</v>
      </c>
      <c r="H12" s="194">
        <f>TOTAIS!AL106+TOTAIS!AQ106+TOTAIS!AY106+TOTAIS!BG106+TOTAIS!BL106+TOTAIS!BQ106+TOTAIS!BV106+TOTAIS!CA106+TOTAIS!CF106+TOTAIS!CK106</f>
        <v>4.1606301852294569</v>
      </c>
      <c r="I12" s="194">
        <f>TOTAIS!AM106+TOTAIS!AR106+TOTAIS!AZ106+TOTAIS!BH106+TOTAIS!BM106+TOTAIS!BR106+TOTAIS!BW106+TOTAIS!CB106+TOTAIS!CG106+TOTAIS!CL106</f>
        <v>84.540484282162026</v>
      </c>
      <c r="J12" s="181">
        <v>106</v>
      </c>
      <c r="K12" s="181">
        <v>104</v>
      </c>
      <c r="L12" s="198">
        <f>TOTAIS!CM106</f>
        <v>16.406496567913017</v>
      </c>
      <c r="M12" s="200">
        <f>TOTAIS!CN106</f>
        <v>364.15437800418135</v>
      </c>
      <c r="N12" s="205">
        <v>47</v>
      </c>
      <c r="O12" s="205">
        <v>48</v>
      </c>
      <c r="P12" s="219">
        <f t="shared" si="0"/>
        <v>1</v>
      </c>
    </row>
    <row r="13" spans="1:16" s="65" customFormat="1" x14ac:dyDescent="0.2">
      <c r="A13" s="99">
        <v>10</v>
      </c>
      <c r="B13" s="129" t="s">
        <v>19</v>
      </c>
      <c r="C13" s="193">
        <f>TOTAIS!M13+TOTAIS!U13+TOTAIS!Y13+TOTAIS!AC13+TOTAIS!AG13</f>
        <v>3.8130815753766019</v>
      </c>
      <c r="D13" s="193">
        <f>TOTAIS!N13+TOTAIS!V13+TOTAIS!Z13+TOTAIS!AD13+TOTAIS!AH13</f>
        <v>120.58916846757334</v>
      </c>
      <c r="E13" s="203">
        <v>48</v>
      </c>
      <c r="F13" s="203">
        <v>39</v>
      </c>
      <c r="G13" s="130" t="s">
        <v>97</v>
      </c>
      <c r="H13" s="194">
        <f>TOTAIS!AL13+TOTAIS!AQ13+TOTAIS!AY13+TOTAIS!BG13+TOTAIS!BL13+TOTAIS!BQ13+TOTAIS!BV13+TOTAIS!CA13+TOTAIS!CF13+TOTAIS!CK13</f>
        <v>10.787158104184956</v>
      </c>
      <c r="I13" s="194">
        <f>TOTAIS!AM13+TOTAIS!AR13+TOTAIS!AZ13+TOTAIS!BH13+TOTAIS!BM13+TOTAIS!BR13+TOTAIS!BW13+TOTAIS!CB13+TOTAIS!CG13+TOTAIS!CL13</f>
        <v>177.75048534639808</v>
      </c>
      <c r="J13" s="182">
        <v>26</v>
      </c>
      <c r="K13" s="182">
        <v>33</v>
      </c>
      <c r="L13" s="186">
        <f>TOTAIS!CM13</f>
        <v>16.526821510048556</v>
      </c>
      <c r="M13" s="187">
        <f>TOTAIS!CN13</f>
        <v>341.34129695579463</v>
      </c>
      <c r="N13" s="205">
        <v>46</v>
      </c>
      <c r="O13" s="205">
        <v>51</v>
      </c>
      <c r="P13" s="219">
        <f t="shared" si="0"/>
        <v>5</v>
      </c>
    </row>
    <row r="14" spans="1:16" s="65" customFormat="1" x14ac:dyDescent="0.2">
      <c r="A14" s="99">
        <v>95</v>
      </c>
      <c r="B14" s="132" t="s">
        <v>48</v>
      </c>
      <c r="C14" s="193">
        <f>TOTAIS!M98+TOTAIS!U98+TOTAIS!Y98+TOTAIS!AC98+TOTAIS!AG98</f>
        <v>4.4093845265531417</v>
      </c>
      <c r="D14" s="193">
        <f>TOTAIS!N98+TOTAIS!V98+TOTAIS!Z98+TOTAIS!AD98+TOTAIS!AH98</f>
        <v>147.35189642014703</v>
      </c>
      <c r="E14" s="203">
        <v>36</v>
      </c>
      <c r="F14" s="202">
        <v>29</v>
      </c>
      <c r="G14" s="130" t="s">
        <v>182</v>
      </c>
      <c r="H14" s="194">
        <f>TOTAIS!AL98+TOTAIS!AQ98+TOTAIS!AY98+TOTAIS!BG98+TOTAIS!BL98+TOTAIS!BQ98+TOTAIS!BV98+TOTAIS!CA98+TOTAIS!CF98+TOTAIS!CK98</f>
        <v>7.795197621639737</v>
      </c>
      <c r="I14" s="194">
        <f>TOTAIS!AM98+TOTAIS!AR98+TOTAIS!AZ98+TOTAIS!BH98+TOTAIS!BM98+TOTAIS!BR98+TOTAIS!BW98+TOTAIS!CB98+TOTAIS!CG98+TOTAIS!CL98</f>
        <v>144.01827845233203</v>
      </c>
      <c r="J14" s="182">
        <v>42</v>
      </c>
      <c r="K14" s="181">
        <v>60</v>
      </c>
      <c r="L14" s="186">
        <f>TOTAIS!CM98</f>
        <v>16.708396047667854</v>
      </c>
      <c r="M14" s="187">
        <f>TOTAIS!CN98</f>
        <v>395.12159440332942</v>
      </c>
      <c r="N14" s="206">
        <v>45</v>
      </c>
      <c r="O14" s="206">
        <v>43</v>
      </c>
      <c r="P14" s="219">
        <f t="shared" si="0"/>
        <v>-2</v>
      </c>
    </row>
    <row r="15" spans="1:16" s="65" customFormat="1" x14ac:dyDescent="0.2">
      <c r="A15" s="99">
        <v>15</v>
      </c>
      <c r="B15" s="129" t="s">
        <v>22</v>
      </c>
      <c r="C15" s="193">
        <f>TOTAIS!M18+TOTAIS!U18+TOTAIS!Y18+TOTAIS!AC18+TOTAIS!AG18</f>
        <v>4.9465524933034093</v>
      </c>
      <c r="D15" s="193">
        <f>TOTAIS!N18+TOTAIS!V18+TOTAIS!Z18+TOTAIS!AD18+TOTAIS!AH18</f>
        <v>179.53254966771055</v>
      </c>
      <c r="E15" s="203">
        <v>26</v>
      </c>
      <c r="F15" s="203">
        <v>15</v>
      </c>
      <c r="G15" s="130" t="s">
        <v>102</v>
      </c>
      <c r="H15" s="194">
        <f>TOTAIS!AL18+TOTAIS!AQ18+TOTAIS!AY18+TOTAIS!BG18+TOTAIS!BL18+TOTAIS!BQ18+TOTAIS!BV18+TOTAIS!CA18+TOTAIS!CF18+TOTAIS!CK18</f>
        <v>6.3796653680559583</v>
      </c>
      <c r="I15" s="194">
        <f>TOTAIS!AM18+TOTAIS!AR18+TOTAIS!AZ18+TOTAIS!BH18+TOTAIS!BM18+TOTAIS!BR18+TOTAIS!BW18+TOTAIS!CB18+TOTAIS!CG18+TOTAIS!CL18</f>
        <v>116.26039986985012</v>
      </c>
      <c r="J15" s="182">
        <v>62</v>
      </c>
      <c r="K15" s="182">
        <v>89</v>
      </c>
      <c r="L15" s="198">
        <f>TOTAIS!CM18</f>
        <v>17.289028003323537</v>
      </c>
      <c r="M15" s="200">
        <f>TOTAIS!CN18</f>
        <v>423.78219068091732</v>
      </c>
      <c r="N15" s="205">
        <v>44</v>
      </c>
      <c r="O15" s="205">
        <v>39</v>
      </c>
      <c r="P15" s="219">
        <f t="shared" si="0"/>
        <v>-5</v>
      </c>
    </row>
    <row r="16" spans="1:16" s="65" customFormat="1" x14ac:dyDescent="0.2">
      <c r="A16" s="99">
        <v>44</v>
      </c>
      <c r="B16" s="129" t="s">
        <v>31</v>
      </c>
      <c r="C16" s="193">
        <f>TOTAIS!M47+TOTAIS!U47+TOTAIS!Y47+TOTAIS!AC47+TOTAIS!AG47</f>
        <v>4.3721737011858481</v>
      </c>
      <c r="D16" s="193">
        <f>TOTAIS!N47+TOTAIS!V47+TOTAIS!Z47+TOTAIS!AD47+TOTAIS!AH47</f>
        <v>171.08167181118461</v>
      </c>
      <c r="E16" s="203">
        <v>37</v>
      </c>
      <c r="F16" s="202">
        <v>17</v>
      </c>
      <c r="G16" s="130" t="s">
        <v>131</v>
      </c>
      <c r="H16" s="194">
        <f>TOTAIS!AL47+TOTAIS!AQ47+TOTAIS!AY47+TOTAIS!BG47+TOTAIS!BL47+TOTAIS!BQ47+TOTAIS!BV47+TOTAIS!CA47+TOTAIS!CF47+TOTAIS!CK47</f>
        <v>2.0129754564399627</v>
      </c>
      <c r="I16" s="194">
        <f>TOTAIS!AM47+TOTAIS!AR47+TOTAIS!AZ47+TOTAIS!BH47+TOTAIS!BM47+TOTAIS!BR47+TOTAIS!BW47+TOTAIS!CB47+TOTAIS!CG47+TOTAIS!CL47</f>
        <v>33.550706089740267</v>
      </c>
      <c r="J16" s="181">
        <v>136</v>
      </c>
      <c r="K16" s="181">
        <v>130</v>
      </c>
      <c r="L16" s="186">
        <f>TOTAIS!CM47</f>
        <v>17.898733806499237</v>
      </c>
      <c r="M16" s="187">
        <f>TOTAIS!CN47</f>
        <v>505.4216655687556</v>
      </c>
      <c r="N16" s="205">
        <v>43</v>
      </c>
      <c r="O16" s="205">
        <v>31</v>
      </c>
      <c r="P16" s="219">
        <f t="shared" si="0"/>
        <v>-12</v>
      </c>
    </row>
    <row r="17" spans="1:16" s="65" customFormat="1" x14ac:dyDescent="0.2">
      <c r="A17" s="99">
        <v>29</v>
      </c>
      <c r="B17" s="129" t="s">
        <v>26</v>
      </c>
      <c r="C17" s="193">
        <f>TOTAIS!M32+TOTAIS!U32+TOTAIS!Y32+TOTAIS!AC32+TOTAIS!AG32</f>
        <v>3.7362255883672577</v>
      </c>
      <c r="D17" s="193">
        <f>TOTAIS!N32+TOTAIS!V32+TOTAIS!Z32+TOTAIS!AD32+TOTAIS!AH32</f>
        <v>114.17622531903021</v>
      </c>
      <c r="E17" s="202">
        <v>50</v>
      </c>
      <c r="F17" s="203">
        <v>44</v>
      </c>
      <c r="G17" s="130" t="s">
        <v>116</v>
      </c>
      <c r="H17" s="194">
        <f>TOTAIS!AL32+TOTAIS!AQ32+TOTAIS!AY32+TOTAIS!BG32+TOTAIS!BL32+TOTAIS!BQ32+TOTAIS!BV32+TOTAIS!CA32+TOTAIS!CF32+TOTAIS!CK32</f>
        <v>10.683884476853176</v>
      </c>
      <c r="I17" s="194">
        <f>TOTAIS!AM32+TOTAIS!AR32+TOTAIS!AZ32+TOTAIS!BH32+TOTAIS!BM32+TOTAIS!BR32+TOTAIS!BW32+TOTAIS!CB32+TOTAIS!CG32+TOTAIS!CL32</f>
        <v>181.63301209065685</v>
      </c>
      <c r="J17" s="181">
        <v>27</v>
      </c>
      <c r="K17" s="182">
        <v>29</v>
      </c>
      <c r="L17" s="198">
        <f>TOTAIS!CM32</f>
        <v>18.056661972406882</v>
      </c>
      <c r="M17" s="200">
        <f>TOTAIS!CN32</f>
        <v>362.14133144933896</v>
      </c>
      <c r="N17" s="206">
        <v>42</v>
      </c>
      <c r="O17" s="206">
        <v>49</v>
      </c>
      <c r="P17" s="219">
        <f t="shared" si="0"/>
        <v>7</v>
      </c>
    </row>
    <row r="18" spans="1:16" s="65" customFormat="1" x14ac:dyDescent="0.2">
      <c r="A18" s="99">
        <v>13</v>
      </c>
      <c r="B18" s="129" t="s">
        <v>21</v>
      </c>
      <c r="C18" s="193">
        <f>TOTAIS!M16+TOTAIS!U16+TOTAIS!Y16+TOTAIS!AC16+TOTAIS!AG16</f>
        <v>4.2097515256496942</v>
      </c>
      <c r="D18" s="193">
        <f>TOTAIS!N16+TOTAIS!V16+TOTAIS!Z16+TOTAIS!AD16+TOTAIS!AH16</f>
        <v>120.48892177431765</v>
      </c>
      <c r="E18" s="203">
        <v>40</v>
      </c>
      <c r="F18" s="202">
        <v>41</v>
      </c>
      <c r="G18" s="130" t="s">
        <v>100</v>
      </c>
      <c r="H18" s="194">
        <f>TOTAIS!AL16+TOTAIS!AQ16+TOTAIS!AY16+TOTAIS!BG16+TOTAIS!BL16+TOTAIS!BQ16+TOTAIS!BV16+TOTAIS!CA16+TOTAIS!CF16+TOTAIS!CK16</f>
        <v>5.4639558547809699</v>
      </c>
      <c r="I18" s="194">
        <f>TOTAIS!AM16+TOTAIS!AR16+TOTAIS!AZ16+TOTAIS!BH16+TOTAIS!BM16+TOTAIS!BR16+TOTAIS!BW16+TOTAIS!CB16+TOTAIS!CG16+TOTAIS!CL16</f>
        <v>125.74304640253756</v>
      </c>
      <c r="J18" s="182">
        <v>80</v>
      </c>
      <c r="K18" s="181">
        <v>72</v>
      </c>
      <c r="L18" s="198">
        <f>TOTAIS!CM16</f>
        <v>18.675972321660545</v>
      </c>
      <c r="M18" s="200">
        <f>TOTAIS!CN16</f>
        <v>395.10049764253279</v>
      </c>
      <c r="N18" s="205">
        <v>41</v>
      </c>
      <c r="O18" s="205">
        <v>42</v>
      </c>
      <c r="P18" s="219">
        <f t="shared" si="0"/>
        <v>1</v>
      </c>
    </row>
    <row r="19" spans="1:16" s="65" customFormat="1" x14ac:dyDescent="0.2">
      <c r="A19" s="99">
        <v>86</v>
      </c>
      <c r="B19" s="129" t="s">
        <v>45</v>
      </c>
      <c r="C19" s="193">
        <f>TOTAIS!M89+TOTAIS!U89+TOTAIS!Y89+TOTAIS!AC89+TOTAIS!AG89</f>
        <v>4.0690808245660763</v>
      </c>
      <c r="D19" s="193">
        <f>TOTAIS!N89+TOTAIS!V89+TOTAIS!Z89+TOTAIS!AD89+TOTAIS!AH89</f>
        <v>124.14044533966604</v>
      </c>
      <c r="E19" s="203">
        <v>43</v>
      </c>
      <c r="F19" s="203">
        <v>38</v>
      </c>
      <c r="G19" s="130" t="s">
        <v>173</v>
      </c>
      <c r="H19" s="194">
        <f>TOTAIS!AL89+TOTAIS!AQ89+TOTAIS!AY89+TOTAIS!BG89+TOTAIS!BL89+TOTAIS!BQ89+TOTAIS!BV89+TOTAIS!CA89+TOTAIS!CF89+TOTAIS!CK89</f>
        <v>8.2160246909567771</v>
      </c>
      <c r="I19" s="194">
        <f>TOTAIS!AM89+TOTAIS!AR89+TOTAIS!AZ89+TOTAIS!BH89+TOTAIS!BM89+TOTAIS!BR89+TOTAIS!BW89+TOTAIS!CB89+TOTAIS!CG89+TOTAIS!CL89</f>
        <v>132.14845487300207</v>
      </c>
      <c r="J19" s="182">
        <v>40</v>
      </c>
      <c r="K19" s="182">
        <v>78</v>
      </c>
      <c r="L19" s="198">
        <f>TOTAIS!CM89</f>
        <v>18.819808467615452</v>
      </c>
      <c r="M19" s="200">
        <f>TOTAIS!CN89</f>
        <v>411.13790444002785</v>
      </c>
      <c r="N19" s="205">
        <v>40</v>
      </c>
      <c r="O19" s="205">
        <v>41</v>
      </c>
      <c r="P19" s="219">
        <f t="shared" si="0"/>
        <v>1</v>
      </c>
    </row>
    <row r="20" spans="1:16" s="65" customFormat="1" x14ac:dyDescent="0.2">
      <c r="A20" s="99">
        <v>34</v>
      </c>
      <c r="B20" s="129" t="s">
        <v>28</v>
      </c>
      <c r="C20" s="193">
        <f>TOTAIS!M37+TOTAIS!U37+TOTAIS!Y37+TOTAIS!AC37+TOTAIS!AG37</f>
        <v>4.7675726504656968</v>
      </c>
      <c r="D20" s="193">
        <f>TOTAIS!N37+TOTAIS!V37+TOTAIS!Z37+TOTAIS!AD37+TOTAIS!AH37</f>
        <v>158.99022131321965</v>
      </c>
      <c r="E20" s="203">
        <v>30</v>
      </c>
      <c r="F20" s="202">
        <v>22</v>
      </c>
      <c r="G20" s="130" t="s">
        <v>121</v>
      </c>
      <c r="H20" s="194">
        <f>TOTAIS!AL37+TOTAIS!AQ37+TOTAIS!AY37+TOTAIS!BG37+TOTAIS!BL37+TOTAIS!BQ37+TOTAIS!BV37+TOTAIS!CA37+TOTAIS!CF37+TOTAIS!CK37</f>
        <v>6.3151845285592252</v>
      </c>
      <c r="I20" s="194">
        <f>TOTAIS!AM37+TOTAIS!AR37+TOTAIS!AZ37+TOTAIS!BH37+TOTAIS!BM37+TOTAIS!BR37+TOTAIS!BW37+TOTAIS!CB37+TOTAIS!CG37+TOTAIS!CL37</f>
        <v>109.23970482566608</v>
      </c>
      <c r="J20" s="182">
        <v>64</v>
      </c>
      <c r="K20" s="181">
        <v>92</v>
      </c>
      <c r="L20" s="186">
        <f>TOTAIS!CM37</f>
        <v>19.071001686000514</v>
      </c>
      <c r="M20" s="187">
        <f>TOTAIS!CN37</f>
        <v>445.50853279618912</v>
      </c>
      <c r="N20" s="206">
        <v>39</v>
      </c>
      <c r="O20" s="206">
        <v>36</v>
      </c>
      <c r="P20" s="219">
        <f t="shared" si="0"/>
        <v>-3</v>
      </c>
    </row>
    <row r="21" spans="1:16" s="65" customFormat="1" x14ac:dyDescent="0.2">
      <c r="A21" s="99">
        <v>6</v>
      </c>
      <c r="B21" s="129" t="s">
        <v>17</v>
      </c>
      <c r="C21" s="193">
        <f>TOTAIS!M9+TOTAIS!U9+TOTAIS!Y9+TOTAIS!AC9+TOTAIS!AG9</f>
        <v>4.5919938612804998</v>
      </c>
      <c r="D21" s="193">
        <f>TOTAIS!N9+TOTAIS!V9+TOTAIS!Z9+TOTAIS!AD9+TOTAIS!AH9</f>
        <v>157.8409431157672</v>
      </c>
      <c r="E21" s="203">
        <v>33</v>
      </c>
      <c r="F21" s="203">
        <v>23</v>
      </c>
      <c r="G21" s="130" t="s">
        <v>93</v>
      </c>
      <c r="H21" s="194">
        <f>TOTAIS!AL9+TOTAIS!AQ9+TOTAIS!AY9+TOTAIS!BG9+TOTAIS!BL9+TOTAIS!BQ9+TOTAIS!BV9+TOTAIS!CA9+TOTAIS!CF9+TOTAIS!CK9</f>
        <v>2.9413992873710093</v>
      </c>
      <c r="I21" s="194">
        <f>TOTAIS!AM9+TOTAIS!AR9+TOTAIS!AZ9+TOTAIS!BH9+TOTAIS!BM9+TOTAIS!BR9+TOTAIS!BW9+TOTAIS!CB9+TOTAIS!CG9+TOTAIS!CL9</f>
        <v>60.858560243597523</v>
      </c>
      <c r="J21" s="181">
        <v>118</v>
      </c>
      <c r="K21" s="182">
        <v>114</v>
      </c>
      <c r="L21" s="198">
        <f>TOTAIS!CM9</f>
        <v>19.441771634157973</v>
      </c>
      <c r="M21" s="200">
        <f>TOTAIS!CN9</f>
        <v>448.74320453877226</v>
      </c>
      <c r="N21" s="205">
        <v>38</v>
      </c>
      <c r="O21" s="205">
        <v>37</v>
      </c>
      <c r="P21" s="219">
        <f t="shared" si="0"/>
        <v>-1</v>
      </c>
    </row>
    <row r="22" spans="1:16" s="65" customFormat="1" x14ac:dyDescent="0.2">
      <c r="A22" s="99">
        <v>142</v>
      </c>
      <c r="B22" s="129" t="s">
        <v>69</v>
      </c>
      <c r="C22" s="193">
        <f>TOTAIS!M143+TOTAIS!U143+TOTAIS!Y143+TOTAIS!AC143+TOTAIS!AG143</f>
        <v>3.7406877627624295</v>
      </c>
      <c r="D22" s="193">
        <f>TOTAIS!N143+TOTAIS!V143+TOTAIS!Z143+TOTAIS!AD143+TOTAIS!AH143</f>
        <v>116.71503549767081</v>
      </c>
      <c r="E22" s="202">
        <v>49</v>
      </c>
      <c r="F22" s="202">
        <v>42</v>
      </c>
      <c r="G22" s="130" t="s">
        <v>222</v>
      </c>
      <c r="H22" s="194">
        <f>TOTAIS!AL143+TOTAIS!AQ143+TOTAIS!AY143+TOTAIS!BG143+TOTAIS!BL143+TOTAIS!BQ143+TOTAIS!BV143+TOTAIS!CA143+TOTAIS!CF143+TOTAIS!CK143</f>
        <v>6.3394101664010742</v>
      </c>
      <c r="I22" s="194">
        <f>TOTAIS!AM143+TOTAIS!AR143+TOTAIS!AZ143+TOTAIS!BH143+TOTAIS!BM143+TOTAIS!BR143+TOTAIS!BW143+TOTAIS!CB143+TOTAIS!CG143+TOTAIS!CL143</f>
        <v>154.8726176500918</v>
      </c>
      <c r="J22" s="181">
        <v>63</v>
      </c>
      <c r="K22" s="181">
        <v>43</v>
      </c>
      <c r="L22" s="198">
        <f>TOTAIS!CM143</f>
        <v>20.015866283843046</v>
      </c>
      <c r="M22" s="200">
        <f>TOTAIS!CN143</f>
        <v>469.58693900670056</v>
      </c>
      <c r="N22" s="205">
        <v>37</v>
      </c>
      <c r="O22" s="205">
        <v>35</v>
      </c>
      <c r="P22" s="219">
        <f t="shared" si="0"/>
        <v>-2</v>
      </c>
    </row>
    <row r="23" spans="1:16" s="65" customFormat="1" x14ac:dyDescent="0.2">
      <c r="A23" s="99">
        <v>127</v>
      </c>
      <c r="B23" s="234" t="s">
        <v>62</v>
      </c>
      <c r="C23" s="193">
        <f>TOTAIS!M129+TOTAIS!U129+TOTAIS!Y129+TOTAIS!AC129+TOTAIS!AG129</f>
        <v>5.0134087875886806</v>
      </c>
      <c r="D23" s="193">
        <f>TOTAIS!N129+TOTAIS!V129+TOTAIS!Z129+TOTAIS!AD129+TOTAIS!AH129</f>
        <v>114.7863912149782</v>
      </c>
      <c r="E23" s="203">
        <v>25</v>
      </c>
      <c r="F23" s="203">
        <v>45</v>
      </c>
      <c r="G23" s="130" t="s">
        <v>142</v>
      </c>
      <c r="H23" s="194">
        <f>TOTAIS!AL129+TOTAIS!AQ129+TOTAIS!AY129+TOTAIS!BG129+TOTAIS!BL129+TOTAIS!BQ129+TOTAIS!BV129+TOTAIS!CA129+TOTAIS!CF129+TOTAIS!CK129</f>
        <v>15.272517003225477</v>
      </c>
      <c r="I23" s="194">
        <f>TOTAIS!AM129+TOTAIS!AR129+TOTAIS!AZ129+TOTAIS!BH129+TOTAIS!BM129+TOTAIS!BR129+TOTAIS!BW129+TOTAIS!CB129+TOTAIS!CG129+TOTAIS!CL129</f>
        <v>142.73063441230914</v>
      </c>
      <c r="J23" s="182">
        <v>15</v>
      </c>
      <c r="K23" s="182">
        <v>13</v>
      </c>
      <c r="L23" s="198">
        <f>TOTAIS!CM129</f>
        <v>20.285925790814158</v>
      </c>
      <c r="M23" s="200">
        <f>TOTAIS!CN129</f>
        <v>257.51702562728735</v>
      </c>
      <c r="N23" s="206">
        <v>36</v>
      </c>
      <c r="O23" s="206">
        <v>44</v>
      </c>
      <c r="P23" s="219">
        <f t="shared" si="0"/>
        <v>8</v>
      </c>
    </row>
    <row r="24" spans="1:16" s="65" customFormat="1" x14ac:dyDescent="0.2">
      <c r="A24" s="99">
        <v>119</v>
      </c>
      <c r="B24" s="129" t="s">
        <v>57</v>
      </c>
      <c r="C24" s="193">
        <f>TOTAIS!M121+TOTAIS!U121+TOTAIS!Y121+TOTAIS!AC121+TOTAIS!AG121</f>
        <v>4.2729964093862014</v>
      </c>
      <c r="D24" s="193">
        <f>TOTAIS!N121+TOTAIS!V121+TOTAIS!Z121+TOTAIS!AD121+TOTAIS!AH121</f>
        <v>127.75843339570189</v>
      </c>
      <c r="E24" s="203">
        <v>39</v>
      </c>
      <c r="F24" s="202">
        <v>36</v>
      </c>
      <c r="G24" s="130" t="s">
        <v>204</v>
      </c>
      <c r="H24" s="194">
        <f>TOTAIS!AL121+TOTAIS!AQ121+TOTAIS!AY121+TOTAIS!BG121+TOTAIS!BL121+TOTAIS!BQ121+TOTAIS!BV121+TOTAIS!CA121+TOTAIS!CF121+TOTAIS!CK121</f>
        <v>10.614323459475354</v>
      </c>
      <c r="I24" s="194">
        <f>TOTAIS!AM121+TOTAIS!AR121+TOTAIS!AZ121+TOTAIS!BH121+TOTAIS!BM121+TOTAIS!BR121+TOTAIS!BW121+TOTAIS!CB121+TOTAIS!CG121+TOTAIS!CL121</f>
        <v>158.59669344838011</v>
      </c>
      <c r="J24" s="182">
        <v>29</v>
      </c>
      <c r="K24" s="181">
        <v>42</v>
      </c>
      <c r="L24" s="198">
        <f>TOTAIS!CM121</f>
        <v>20.380961241444563</v>
      </c>
      <c r="M24" s="200">
        <f>TOTAIS!CN121</f>
        <v>423.65226980196672</v>
      </c>
      <c r="N24" s="205">
        <v>35</v>
      </c>
      <c r="O24" s="205">
        <v>38</v>
      </c>
      <c r="P24" s="219">
        <f t="shared" si="0"/>
        <v>3</v>
      </c>
    </row>
    <row r="25" spans="1:16" s="65" customFormat="1" x14ac:dyDescent="0.2">
      <c r="A25" s="99">
        <v>136</v>
      </c>
      <c r="B25" s="129" t="s">
        <v>66</v>
      </c>
      <c r="C25" s="193">
        <f>TOTAIS!M138+TOTAIS!U138+TOTAIS!Y138+TOTAIS!AC138+TOTAIS!AG138</f>
        <v>5.1551781287623335</v>
      </c>
      <c r="D25" s="193">
        <f>TOTAIS!N138+TOTAIS!V138+TOTAIS!Z138+TOTAIS!AD138+TOTAIS!AH138</f>
        <v>168.26424603768396</v>
      </c>
      <c r="E25" s="203">
        <v>21</v>
      </c>
      <c r="F25" s="203">
        <v>19</v>
      </c>
      <c r="G25" s="130" t="s">
        <v>218</v>
      </c>
      <c r="H25" s="194">
        <f>TOTAIS!AL138+TOTAIS!AQ138+TOTAIS!AY138+TOTAIS!BG138+TOTAIS!BL138+TOTAIS!BQ138+TOTAIS!BV138+TOTAIS!CA138+TOTAIS!CF138+TOTAIS!CK138</f>
        <v>5.5921751247393932</v>
      </c>
      <c r="I25" s="194">
        <f>TOTAIS!AM138+TOTAIS!AR138+TOTAIS!AZ138+TOTAIS!BH138+TOTAIS!BM138+TOTAIS!BR138+TOTAIS!BW138+TOTAIS!CB138+TOTAIS!CG138+TOTAIS!CL138</f>
        <v>139.43957595072882</v>
      </c>
      <c r="J25" s="182">
        <v>74</v>
      </c>
      <c r="K25" s="182">
        <v>63</v>
      </c>
      <c r="L25" s="198">
        <f>TOTAIS!CM138</f>
        <v>21.061609748942519</v>
      </c>
      <c r="M25" s="200">
        <f>TOTAIS!CN138</f>
        <v>517.62200528598589</v>
      </c>
      <c r="N25" s="205">
        <v>34</v>
      </c>
      <c r="O25" s="205">
        <v>33</v>
      </c>
      <c r="P25" s="219">
        <f t="shared" si="0"/>
        <v>-1</v>
      </c>
    </row>
    <row r="26" spans="1:16" s="65" customFormat="1" x14ac:dyDescent="0.2">
      <c r="A26" s="99">
        <v>88</v>
      </c>
      <c r="B26" s="132" t="s">
        <v>46</v>
      </c>
      <c r="C26" s="193">
        <f>TOTAIS!M91+TOTAIS!U91+TOTAIS!Y91+TOTAIS!AC91+TOTAIS!AG91</f>
        <v>4.3370439222135939</v>
      </c>
      <c r="D26" s="193">
        <f>TOTAIS!N91+TOTAIS!V91+TOTAIS!Z91+TOTAIS!AD91+TOTAIS!AH91</f>
        <v>145.8472646856039</v>
      </c>
      <c r="E26" s="203">
        <v>38</v>
      </c>
      <c r="F26" s="202">
        <v>30</v>
      </c>
      <c r="G26" s="130" t="s">
        <v>175</v>
      </c>
      <c r="H26" s="194">
        <f>TOTAIS!AL91+TOTAIS!AQ91+TOTAIS!AY91+TOTAIS!BG91+TOTAIS!BL91+TOTAIS!BQ91+TOTAIS!BV91+TOTAIS!CA91+TOTAIS!CF91+TOTAIS!CK91</f>
        <v>4.4872721541556233</v>
      </c>
      <c r="I26" s="194">
        <f>TOTAIS!AM91+TOTAIS!AR91+TOTAIS!AZ91+TOTAIS!BH91+TOTAIS!BM91+TOTAIS!BR91+TOTAIS!BW91+TOTAIS!CB91+TOTAIS!CG91+TOTAIS!CL91</f>
        <v>79.188271762094843</v>
      </c>
      <c r="J26" s="181">
        <v>103</v>
      </c>
      <c r="K26" s="181">
        <v>108</v>
      </c>
      <c r="L26" s="186">
        <f>TOTAIS!CM91</f>
        <v>21.390036988227202</v>
      </c>
      <c r="M26" s="187">
        <f>TOTAIS!CN91</f>
        <v>528.92516130272861</v>
      </c>
      <c r="N26" s="206">
        <v>33</v>
      </c>
      <c r="O26" s="206">
        <v>30</v>
      </c>
      <c r="P26" s="219">
        <f t="shared" si="0"/>
        <v>-3</v>
      </c>
    </row>
    <row r="27" spans="1:16" s="65" customFormat="1" x14ac:dyDescent="0.2">
      <c r="A27" s="99">
        <v>83</v>
      </c>
      <c r="B27" s="129" t="s">
        <v>44</v>
      </c>
      <c r="C27" s="193">
        <f>TOTAIS!M86+TOTAIS!U86+TOTAIS!Y86+TOTAIS!AC86+TOTAIS!AG86</f>
        <v>5.1853726845352286</v>
      </c>
      <c r="D27" s="193">
        <f>TOTAIS!N86+TOTAIS!V86+TOTAIS!Z86+TOTAIS!AD86+TOTAIS!AH86</f>
        <v>164.52275512352639</v>
      </c>
      <c r="E27" s="202">
        <v>20</v>
      </c>
      <c r="F27" s="203">
        <v>21</v>
      </c>
      <c r="G27" s="130" t="s">
        <v>170</v>
      </c>
      <c r="H27" s="194">
        <f>TOTAIS!AL86+TOTAIS!AQ86+TOTAIS!AY86+TOTAIS!BG86+TOTAIS!BL86+TOTAIS!BQ86+TOTAIS!BV86+TOTAIS!CA86+TOTAIS!CF86+TOTAIS!CK86</f>
        <v>9.4850406981506801</v>
      </c>
      <c r="I27" s="194">
        <f>TOTAIS!AM86+TOTAIS!AR86+TOTAIS!AZ86+TOTAIS!BH86+TOTAIS!BM86+TOTAIS!BR86+TOTAIS!BW86+TOTAIS!CB86+TOTAIS!CG86+TOTAIS!CL86</f>
        <v>150.87900409916907</v>
      </c>
      <c r="J27" s="181">
        <v>32</v>
      </c>
      <c r="K27" s="182">
        <v>54</v>
      </c>
      <c r="L27" s="198">
        <f>TOTAIS!CM86</f>
        <v>22.143162113464328</v>
      </c>
      <c r="M27" s="200">
        <f>TOTAIS!CN86</f>
        <v>499.24092946454113</v>
      </c>
      <c r="N27" s="205">
        <v>32</v>
      </c>
      <c r="O27" s="205">
        <v>34</v>
      </c>
      <c r="P27" s="219">
        <f t="shared" si="0"/>
        <v>2</v>
      </c>
    </row>
    <row r="28" spans="1:16" s="65" customFormat="1" x14ac:dyDescent="0.2">
      <c r="A28" s="99">
        <v>107</v>
      </c>
      <c r="B28" s="129" t="s">
        <v>53</v>
      </c>
      <c r="C28" s="193">
        <f>TOTAIS!M109+TOTAIS!U109+TOTAIS!Y109+TOTAIS!AC109+TOTAIS!AG109</f>
        <v>3.9290522238282084</v>
      </c>
      <c r="D28" s="193">
        <f>TOTAIS!N109+TOTAIS!V109+TOTAIS!Z109+TOTAIS!AD109+TOTAIS!AH109</f>
        <v>116.03135377103908</v>
      </c>
      <c r="E28" s="203">
        <v>46</v>
      </c>
      <c r="F28" s="202">
        <v>43</v>
      </c>
      <c r="G28" s="130" t="s">
        <v>192</v>
      </c>
      <c r="H28" s="194">
        <f>TOTAIS!AL109+TOTAIS!AQ109+TOTAIS!AY109+TOTAIS!BG109+TOTAIS!BL109+TOTAIS!BQ109+TOTAIS!BV109+TOTAIS!CA109+TOTAIS!CF109+TOTAIS!CK109</f>
        <v>16.388329382348207</v>
      </c>
      <c r="I28" s="194">
        <f>TOTAIS!AM109+TOTAIS!AR109+TOTAIS!AZ109+TOTAIS!BH109+TOTAIS!BM109+TOTAIS!BR109+TOTAIS!BW109+TOTAIS!CB109+TOTAIS!CG109+TOTAIS!CL109</f>
        <v>264.58150338003531</v>
      </c>
      <c r="J28" s="182">
        <v>14</v>
      </c>
      <c r="K28" s="181">
        <v>15</v>
      </c>
      <c r="L28" s="186">
        <f>TOTAIS!CM109</f>
        <v>22.41400444243359</v>
      </c>
      <c r="M28" s="187">
        <f>TOTAIS!CN109</f>
        <v>425.789972655707</v>
      </c>
      <c r="N28" s="205">
        <v>31</v>
      </c>
      <c r="O28" s="205">
        <v>40</v>
      </c>
      <c r="P28" s="219">
        <f t="shared" si="0"/>
        <v>9</v>
      </c>
    </row>
    <row r="29" spans="1:16" s="65" customFormat="1" x14ac:dyDescent="0.2">
      <c r="A29" s="99">
        <v>37</v>
      </c>
      <c r="B29" s="129" t="s">
        <v>29</v>
      </c>
      <c r="C29" s="193">
        <f>TOTAIS!M40+TOTAIS!U40+TOTAIS!Y40+TOTAIS!AC40+TOTAIS!AG40</f>
        <v>6.0692406760354691</v>
      </c>
      <c r="D29" s="193">
        <f>TOTAIS!N40+TOTAIS!V40+TOTAIS!Z40+TOTAIS!AD40+TOTAIS!AH40</f>
        <v>200.51008479892874</v>
      </c>
      <c r="E29" s="203">
        <v>13</v>
      </c>
      <c r="F29" s="203">
        <v>11</v>
      </c>
      <c r="G29" s="130" t="s">
        <v>124</v>
      </c>
      <c r="H29" s="194">
        <f>TOTAIS!AL40+TOTAIS!AQ40+TOTAIS!AY40+TOTAIS!BG40+TOTAIS!BL40+TOTAIS!BQ40+TOTAIS!BV40+TOTAIS!CA40+TOTAIS!CF40+TOTAIS!CK40</f>
        <v>2.726881008203442</v>
      </c>
      <c r="I29" s="194">
        <f>TOTAIS!AM40+TOTAIS!AR40+TOTAIS!AZ40+TOTAIS!BH40+TOTAIS!BM40+TOTAIS!BR40+TOTAIS!BW40+TOTAIS!CB40+TOTAIS!CG40+TOTAIS!CL40</f>
        <v>53.584795236423318</v>
      </c>
      <c r="J29" s="182">
        <v>122</v>
      </c>
      <c r="K29" s="182">
        <v>123</v>
      </c>
      <c r="L29" s="198">
        <f>TOTAIS!CM40</f>
        <v>22.458725257413942</v>
      </c>
      <c r="M29" s="200">
        <f>TOTAIS!CN40</f>
        <v>578.76001944630843</v>
      </c>
      <c r="N29" s="206">
        <v>30</v>
      </c>
      <c r="O29" s="206">
        <v>24</v>
      </c>
      <c r="P29" s="219">
        <f t="shared" si="0"/>
        <v>-6</v>
      </c>
    </row>
    <row r="30" spans="1:16" s="65" customFormat="1" x14ac:dyDescent="0.2">
      <c r="A30" s="99">
        <v>128</v>
      </c>
      <c r="B30" s="129" t="s">
        <v>63</v>
      </c>
      <c r="C30" s="193">
        <f>TOTAIS!M130+TOTAIS!U130+TOTAIS!Y130+TOTAIS!AC130+TOTAIS!AG130</f>
        <v>5.121270593131749</v>
      </c>
      <c r="D30" s="193">
        <f>TOTAIS!N130+TOTAIS!V130+TOTAIS!Z130+TOTAIS!AD130+TOTAIS!AH130</f>
        <v>165.01339740887039</v>
      </c>
      <c r="E30" s="203">
        <v>22</v>
      </c>
      <c r="F30" s="202">
        <v>20</v>
      </c>
      <c r="G30" s="130" t="s">
        <v>211</v>
      </c>
      <c r="H30" s="194">
        <f>TOTAIS!AL130+TOTAIS!AQ130+TOTAIS!AY130+TOTAIS!BG130+TOTAIS!BL130+TOTAIS!BQ130+TOTAIS!BV130+TOTAIS!CA130+TOTAIS!CF130+TOTAIS!CK130</f>
        <v>6.0498894906915863</v>
      </c>
      <c r="I30" s="194">
        <f>TOTAIS!AM130+TOTAIS!AR130+TOTAIS!AZ130+TOTAIS!BH130+TOTAIS!BM130+TOTAIS!BR130+TOTAIS!BW130+TOTAIS!CB130+TOTAIS!CG130+TOTAIS!CL130</f>
        <v>147.72619366009073</v>
      </c>
      <c r="J30" s="182">
        <v>68</v>
      </c>
      <c r="K30" s="181">
        <v>53</v>
      </c>
      <c r="L30" s="186">
        <f>TOTAIS!CM130</f>
        <v>22.51023873134994</v>
      </c>
      <c r="M30" s="187">
        <f>TOTAIS!CN130</f>
        <v>554.54695242051343</v>
      </c>
      <c r="N30" s="205">
        <v>29</v>
      </c>
      <c r="O30" s="205">
        <v>27</v>
      </c>
      <c r="P30" s="219">
        <f t="shared" si="0"/>
        <v>-2</v>
      </c>
    </row>
    <row r="31" spans="1:16" s="65" customFormat="1" x14ac:dyDescent="0.2">
      <c r="A31" s="99">
        <v>41</v>
      </c>
      <c r="B31" s="129" t="s">
        <v>30</v>
      </c>
      <c r="C31" s="193">
        <f>TOTAIS!M44+TOTAIS!U44+TOTAIS!Y44+TOTAIS!AC44+TOTAIS!AG44</f>
        <v>4.741135681567723</v>
      </c>
      <c r="D31" s="193">
        <f>TOTAIS!N44+TOTAIS!V44+TOTAIS!Z44+TOTAIS!AD44+TOTAIS!AH44</f>
        <v>158.19788152642576</v>
      </c>
      <c r="E31" s="203">
        <v>31</v>
      </c>
      <c r="F31" s="203">
        <v>24</v>
      </c>
      <c r="G31" s="130" t="s">
        <v>128</v>
      </c>
      <c r="H31" s="194">
        <f>TOTAIS!AL44+TOTAIS!AQ44+TOTAIS!AY44+TOTAIS!BG44+TOTAIS!BL44+TOTAIS!BQ44+TOTAIS!BV44+TOTAIS!CA44+TOTAIS!CF44+TOTAIS!CK44</f>
        <v>4.55668192098969</v>
      </c>
      <c r="I31" s="194">
        <f>TOTAIS!AM44+TOTAIS!AR44+TOTAIS!AZ44+TOTAIS!BH44+TOTAIS!BM44+TOTAIS!BR44+TOTAIS!BW44+TOTAIS!CB44+TOTAIS!CG44+TOTAIS!CL44</f>
        <v>124.72547631575846</v>
      </c>
      <c r="J31" s="181">
        <v>101</v>
      </c>
      <c r="K31" s="182">
        <v>82</v>
      </c>
      <c r="L31" s="198">
        <f>TOTAIS!CM44</f>
        <v>22.73008621680081</v>
      </c>
      <c r="M31" s="200">
        <f>TOTAIS!CN44</f>
        <v>550.29298923292401</v>
      </c>
      <c r="N31" s="205">
        <v>28</v>
      </c>
      <c r="O31" s="205">
        <v>28</v>
      </c>
      <c r="P31" s="219">
        <f t="shared" si="0"/>
        <v>0</v>
      </c>
    </row>
    <row r="32" spans="1:16" s="65" customFormat="1" x14ac:dyDescent="0.2">
      <c r="A32" s="99">
        <v>48</v>
      </c>
      <c r="B32" s="129" t="s">
        <v>32</v>
      </c>
      <c r="C32" s="193">
        <f>TOTAIS!M51+TOTAIS!U51+TOTAIS!Y51+TOTAIS!AC51+TOTAIS!AG51</f>
        <v>6.6938836458454887</v>
      </c>
      <c r="D32" s="193">
        <f>TOTAIS!N51+TOTAIS!V51+TOTAIS!Z51+TOTAIS!AD51+TOTAIS!AH51</f>
        <v>217.42619636391089</v>
      </c>
      <c r="E32" s="202">
        <v>7</v>
      </c>
      <c r="F32" s="202">
        <v>7</v>
      </c>
      <c r="G32" s="130" t="s">
        <v>135</v>
      </c>
      <c r="H32" s="194">
        <f>TOTAIS!AL51+TOTAIS!AQ51+TOTAIS!AY51+TOTAIS!BG51+TOTAIS!BL51+TOTAIS!BQ51+TOTAIS!BV51+TOTAIS!CA51+TOTAIS!CF51+TOTAIS!CK51</f>
        <v>1.0893528028545474</v>
      </c>
      <c r="I32" s="194">
        <f>TOTAIS!AM51+TOTAIS!AR51+TOTAIS!AZ51+TOTAIS!BH51+TOTAIS!BM51+TOTAIS!BR51+TOTAIS!BW51+TOTAIS!CB51+TOTAIS!CG51+TOTAIS!CL51</f>
        <v>21.520034543764162</v>
      </c>
      <c r="J32" s="181">
        <v>145</v>
      </c>
      <c r="K32" s="181">
        <v>146</v>
      </c>
      <c r="L32" s="186">
        <f>TOTAIS!CM51</f>
        <v>23.347244176801521</v>
      </c>
      <c r="M32" s="187">
        <f>TOTAIS!CN51</f>
        <v>539.16699273687698</v>
      </c>
      <c r="N32" s="206">
        <v>27</v>
      </c>
      <c r="O32" s="206">
        <v>25</v>
      </c>
      <c r="P32" s="219">
        <f t="shared" si="0"/>
        <v>-2</v>
      </c>
    </row>
    <row r="33" spans="1:16" s="65" customFormat="1" x14ac:dyDescent="0.2">
      <c r="A33" s="99">
        <v>132</v>
      </c>
      <c r="B33" s="129" t="s">
        <v>65</v>
      </c>
      <c r="C33" s="193">
        <f>TOTAIS!M134+TOTAIS!U134+TOTAIS!Y134+TOTAIS!AC134+TOTAIS!AG134</f>
        <v>5.4977480296693226</v>
      </c>
      <c r="D33" s="193">
        <f>TOTAIS!N134+TOTAIS!V134+TOTAIS!Z134+TOTAIS!AD134+TOTAIS!AH134</f>
        <v>196.18356703302931</v>
      </c>
      <c r="E33" s="203">
        <v>18</v>
      </c>
      <c r="F33" s="203">
        <v>12</v>
      </c>
      <c r="G33" s="130" t="s">
        <v>214</v>
      </c>
      <c r="H33" s="194">
        <f>TOTAIS!AL134+TOTAIS!AQ134+TOTAIS!AY134+TOTAIS!BG134+TOTAIS!BL134+TOTAIS!BQ134+TOTAIS!BV134+TOTAIS!CA134+TOTAIS!CF134+TOTAIS!CK134</f>
        <v>2.8247551989185231</v>
      </c>
      <c r="I33" s="194">
        <f>TOTAIS!AM134+TOTAIS!AR134+TOTAIS!AZ134+TOTAIS!BH134+TOTAIS!BM134+TOTAIS!BR134+TOTAIS!BW134+TOTAIS!CB134+TOTAIS!CG134+TOTAIS!CL134</f>
        <v>55.703236073855905</v>
      </c>
      <c r="J33" s="182">
        <v>121</v>
      </c>
      <c r="K33" s="182">
        <v>121</v>
      </c>
      <c r="L33" s="198">
        <f>TOTAIS!CM134</f>
        <v>23.864463484246802</v>
      </c>
      <c r="M33" s="200">
        <f>TOTAIS!CN134</f>
        <v>601.37127606578554</v>
      </c>
      <c r="N33" s="205">
        <v>26</v>
      </c>
      <c r="O33" s="205">
        <v>17</v>
      </c>
      <c r="P33" s="219">
        <f t="shared" si="0"/>
        <v>-9</v>
      </c>
    </row>
    <row r="34" spans="1:16" s="65" customFormat="1" x14ac:dyDescent="0.2">
      <c r="A34" s="99">
        <v>109</v>
      </c>
      <c r="B34" s="129" t="s">
        <v>54</v>
      </c>
      <c r="C34" s="193">
        <f>TOTAIS!M111+TOTAIS!U111+TOTAIS!Y111+TOTAIS!AC111+TOTAIS!AG111</f>
        <v>6.3236621924978129</v>
      </c>
      <c r="D34" s="193">
        <f>TOTAIS!N111+TOTAIS!V111+TOTAIS!Z111+TOTAIS!AD111+TOTAIS!AH111</f>
        <v>229.00460826824497</v>
      </c>
      <c r="E34" s="203">
        <v>10</v>
      </c>
      <c r="F34" s="202">
        <v>4</v>
      </c>
      <c r="G34" s="130" t="s">
        <v>194</v>
      </c>
      <c r="H34" s="194">
        <f>TOTAIS!AL111+TOTAIS!AQ111+TOTAIS!AY111+TOTAIS!BG111+TOTAIS!BL111+TOTAIS!BQ111+TOTAIS!BV111+TOTAIS!CA111+TOTAIS!CF111+TOTAIS!CK111</f>
        <v>5.3610806035949512</v>
      </c>
      <c r="I34" s="194">
        <f>TOTAIS!AM111+TOTAIS!AR111+TOTAIS!AZ111+TOTAIS!BH111+TOTAIS!BM111+TOTAIS!BR111+TOTAIS!BW111+TOTAIS!CB111+TOTAIS!CG111+TOTAIS!CL111</f>
        <v>86.625822645172349</v>
      </c>
      <c r="J34" s="182">
        <v>82</v>
      </c>
      <c r="K34" s="181">
        <v>100</v>
      </c>
      <c r="L34" s="198">
        <f>TOTAIS!CM111</f>
        <v>25.011784337859087</v>
      </c>
      <c r="M34" s="200">
        <f>TOTAIS!CN111</f>
        <v>652.06730443085212</v>
      </c>
      <c r="N34" s="205">
        <v>25</v>
      </c>
      <c r="O34" s="205">
        <v>11</v>
      </c>
      <c r="P34" s="219">
        <f t="shared" si="0"/>
        <v>-14</v>
      </c>
    </row>
    <row r="35" spans="1:16" s="65" customFormat="1" x14ac:dyDescent="0.2">
      <c r="A35" s="99">
        <v>31</v>
      </c>
      <c r="B35" s="129" t="s">
        <v>27</v>
      </c>
      <c r="C35" s="193">
        <f>TOTAIS!M34+TOTAIS!U34+TOTAIS!Y34+TOTAIS!AC34+TOTAIS!AG34</f>
        <v>5.5051929949909821</v>
      </c>
      <c r="D35" s="193">
        <f>TOTAIS!N34+TOTAIS!V34+TOTAIS!Z34+TOTAIS!AD34+TOTAIS!AH34</f>
        <v>173.15383457158094</v>
      </c>
      <c r="E35" s="203">
        <v>17</v>
      </c>
      <c r="F35" s="203">
        <v>16</v>
      </c>
      <c r="G35" s="130" t="s">
        <v>118</v>
      </c>
      <c r="H35" s="194">
        <f>TOTAIS!AL34+TOTAIS!AQ34+TOTAIS!AY34+TOTAIS!BG34+TOTAIS!BL34+TOTAIS!BQ34+TOTAIS!BV34+TOTAIS!CA34+TOTAIS!CF34+TOTAIS!CK34</f>
        <v>12.298521091151581</v>
      </c>
      <c r="I35" s="194">
        <f>TOTAIS!AM34+TOTAIS!AR34+TOTAIS!AZ34+TOTAIS!BH34+TOTAIS!BM34+TOTAIS!BR34+TOTAIS!BW34+TOTAIS!CB34+TOTAIS!CG34+TOTAIS!CL34</f>
        <v>196.12872686491545</v>
      </c>
      <c r="J35" s="182">
        <v>20</v>
      </c>
      <c r="K35" s="182">
        <v>24</v>
      </c>
      <c r="L35" s="186">
        <f>TOTAIS!CM34</f>
        <v>25.791646443086687</v>
      </c>
      <c r="M35" s="187">
        <f>TOTAIS!CN34</f>
        <v>558.41384060537894</v>
      </c>
      <c r="N35" s="206">
        <v>24</v>
      </c>
      <c r="O35" s="206">
        <v>26</v>
      </c>
      <c r="P35" s="219">
        <f t="shared" si="0"/>
        <v>2</v>
      </c>
    </row>
    <row r="36" spans="1:16" s="65" customFormat="1" x14ac:dyDescent="0.2">
      <c r="A36" s="99">
        <v>70</v>
      </c>
      <c r="B36" s="129" t="s">
        <v>40</v>
      </c>
      <c r="C36" s="193">
        <f>TOTAIS!M73+TOTAIS!U73+TOTAIS!Y73+TOTAIS!AC73+TOTAIS!AG73</f>
        <v>4.680863147058437</v>
      </c>
      <c r="D36" s="193">
        <f>TOTAIS!N73+TOTAIS!V73+TOTAIS!Z73+TOTAIS!AD73+TOTAIS!AH73</f>
        <v>148.90001593656618</v>
      </c>
      <c r="E36" s="203">
        <v>32</v>
      </c>
      <c r="F36" s="202">
        <v>27</v>
      </c>
      <c r="G36" s="130" t="s">
        <v>157</v>
      </c>
      <c r="H36" s="194">
        <f>TOTAIS!AL73+TOTAIS!AQ73+TOTAIS!AY73+TOTAIS!BG73+TOTAIS!BL73+TOTAIS!BQ73+TOTAIS!BV73+TOTAIS!CA73+TOTAIS!CF73+TOTAIS!CK73</f>
        <v>7.7111505602362698</v>
      </c>
      <c r="I36" s="194">
        <f>TOTAIS!AM73+TOTAIS!AR73+TOTAIS!AZ73+TOTAIS!BH73+TOTAIS!BM73+TOTAIS!BR73+TOTAIS!BW73+TOTAIS!CB73+TOTAIS!CG73+TOTAIS!CL73</f>
        <v>176.48173774147961</v>
      </c>
      <c r="J36" s="181">
        <v>44</v>
      </c>
      <c r="K36" s="181">
        <v>30</v>
      </c>
      <c r="L36" s="198">
        <f>TOTAIS!CM73</f>
        <v>25.853922471252844</v>
      </c>
      <c r="M36" s="200">
        <f>TOTAIS!CN73</f>
        <v>589.0948548762068</v>
      </c>
      <c r="N36" s="205">
        <v>23</v>
      </c>
      <c r="O36" s="205">
        <v>19</v>
      </c>
      <c r="P36" s="219">
        <f t="shared" si="0"/>
        <v>-4</v>
      </c>
    </row>
    <row r="37" spans="1:16" s="65" customFormat="1" x14ac:dyDescent="0.2">
      <c r="A37" s="99">
        <v>54</v>
      </c>
      <c r="B37" s="234" t="s">
        <v>34</v>
      </c>
      <c r="C37" s="193">
        <f>TOTAIS!M57+TOTAIS!U57+TOTAIS!Y57+TOTAIS!AC57+TOTAIS!AG57</f>
        <v>7.1947631003400341</v>
      </c>
      <c r="D37" s="193">
        <f>TOTAIS!N57+TOTAIS!V57+TOTAIS!Z57+TOTAIS!AD57+TOTAIS!AH57</f>
        <v>192.68970341328651</v>
      </c>
      <c r="E37" s="202">
        <v>5</v>
      </c>
      <c r="F37" s="203">
        <v>13</v>
      </c>
      <c r="G37" s="130" t="s">
        <v>141</v>
      </c>
      <c r="H37" s="194">
        <f>TOTAIS!AL57+TOTAIS!AQ57+TOTAIS!AY57+TOTAIS!BG57+TOTAIS!BL57+TOTAIS!BQ57+TOTAIS!BV57+TOTAIS!CA57+TOTAIS!CF57+TOTAIS!CK57</f>
        <v>7.102077965309018</v>
      </c>
      <c r="I37" s="194">
        <f>TOTAIS!AM57+TOTAIS!AR57+TOTAIS!AZ57+TOTAIS!BH57+TOTAIS!BM57+TOTAIS!BR57+TOTAIS!BW57+TOTAIS!CB57+TOTAIS!CG57+TOTAIS!CL57</f>
        <v>138.53592191476383</v>
      </c>
      <c r="J37" s="181">
        <v>52</v>
      </c>
      <c r="K37" s="182">
        <v>65</v>
      </c>
      <c r="L37" s="198">
        <f>TOTAIS!CM57</f>
        <v>26.761481176215003</v>
      </c>
      <c r="M37" s="200">
        <f>TOTAIS!CN57</f>
        <v>442.47209902676622</v>
      </c>
      <c r="N37" s="205">
        <v>22</v>
      </c>
      <c r="O37" s="205">
        <v>23</v>
      </c>
      <c r="P37" s="219">
        <f t="shared" si="0"/>
        <v>1</v>
      </c>
    </row>
    <row r="38" spans="1:16" s="65" customFormat="1" x14ac:dyDescent="0.2">
      <c r="A38" s="99">
        <v>27</v>
      </c>
      <c r="B38" s="129" t="s">
        <v>25</v>
      </c>
      <c r="C38" s="193">
        <f>TOTAIS!M30+TOTAIS!U30+TOTAIS!Y30+TOTAIS!AC30+TOTAIS!AG30</f>
        <v>5.1090804618836536</v>
      </c>
      <c r="D38" s="193">
        <f>TOTAIS!N30+TOTAIS!V30+TOTAIS!Z30+TOTAIS!AD30+TOTAIS!AH30</f>
        <v>142.61122556713403</v>
      </c>
      <c r="E38" s="203">
        <v>23</v>
      </c>
      <c r="F38" s="202">
        <v>31</v>
      </c>
      <c r="G38" s="130" t="s">
        <v>114</v>
      </c>
      <c r="H38" s="194">
        <f>TOTAIS!AL30+TOTAIS!AQ30+TOTAIS!AY30+TOTAIS!BG30+TOTAIS!BL30+TOTAIS!BQ30+TOTAIS!BV30+TOTAIS!CA30+TOTAIS!CF30+TOTAIS!CK30</f>
        <v>9.2476462375774293</v>
      </c>
      <c r="I38" s="194">
        <f>TOTAIS!AM30+TOTAIS!AR30+TOTAIS!AZ30+TOTAIS!BH30+TOTAIS!BM30+TOTAIS!BR30+TOTAIS!BW30+TOTAIS!CB30+TOTAIS!CG30+TOTAIS!CL30</f>
        <v>183.62569581438242</v>
      </c>
      <c r="J38" s="182">
        <v>33</v>
      </c>
      <c r="K38" s="181">
        <v>28</v>
      </c>
      <c r="L38" s="186">
        <f>TOTAIS!CM30</f>
        <v>26.783489648015486</v>
      </c>
      <c r="M38" s="187">
        <f>TOTAIS!CN30</f>
        <v>584.15572672833184</v>
      </c>
      <c r="N38" s="206">
        <v>21</v>
      </c>
      <c r="O38" s="206">
        <v>22</v>
      </c>
      <c r="P38" s="219">
        <f t="shared" si="0"/>
        <v>1</v>
      </c>
    </row>
    <row r="39" spans="1:16" s="65" customFormat="1" x14ac:dyDescent="0.2">
      <c r="A39" s="99">
        <v>56</v>
      </c>
      <c r="B39" s="129" t="s">
        <v>35</v>
      </c>
      <c r="C39" s="193">
        <f>TOTAIS!M59+TOTAIS!U59+TOTAIS!Y59+TOTAIS!AC59+TOTAIS!AG59</f>
        <v>5.8651400048962081</v>
      </c>
      <c r="D39" s="193">
        <f>TOTAIS!N59+TOTAIS!V59+TOTAIS!Z59+TOTAIS!AD59+TOTAIS!AH59</f>
        <v>171.82384487293245</v>
      </c>
      <c r="E39" s="203">
        <v>15</v>
      </c>
      <c r="F39" s="203">
        <v>18</v>
      </c>
      <c r="G39" s="130" t="s">
        <v>143</v>
      </c>
      <c r="H39" s="194">
        <f>TOTAIS!AL59+TOTAIS!AQ59+TOTAIS!AY59+TOTAIS!BG59+TOTAIS!BL59+TOTAIS!BQ59+TOTAIS!BV59+TOTAIS!CA59+TOTAIS!CF59+TOTAIS!CK59</f>
        <v>3.2616901130154008</v>
      </c>
      <c r="I39" s="194">
        <f>TOTAIS!AM59+TOTAIS!AR59+TOTAIS!AZ59+TOTAIS!BH59+TOTAIS!BM59+TOTAIS!BR59+TOTAIS!BW59+TOTAIS!CB59+TOTAIS!CG59+TOTAIS!CL59</f>
        <v>62.171449157594694</v>
      </c>
      <c r="J39" s="182">
        <v>115</v>
      </c>
      <c r="K39" s="182">
        <v>117</v>
      </c>
      <c r="L39" s="198">
        <f>TOTAIS!CM59</f>
        <v>27.997031090925979</v>
      </c>
      <c r="M39" s="200">
        <f>TOTAIS!CN59</f>
        <v>523.59452341990573</v>
      </c>
      <c r="N39" s="205">
        <v>20</v>
      </c>
      <c r="O39" s="205">
        <v>32</v>
      </c>
      <c r="P39" s="219">
        <f t="shared" si="0"/>
        <v>12</v>
      </c>
    </row>
    <row r="40" spans="1:16" s="65" customFormat="1" x14ac:dyDescent="0.2">
      <c r="A40" s="99">
        <v>98</v>
      </c>
      <c r="B40" s="132" t="s">
        <v>49</v>
      </c>
      <c r="C40" s="193">
        <f>TOTAIS!M101+TOTAIS!U101+TOTAIS!Y101+TOTAIS!AC101+TOTAIS!AG101</f>
        <v>4.8149650672382744</v>
      </c>
      <c r="D40" s="193">
        <f>TOTAIS!N101+TOTAIS!V101+TOTAIS!Z101+TOTAIS!AD101+TOTAIS!AH101</f>
        <v>141.26975317208411</v>
      </c>
      <c r="E40" s="203">
        <v>29</v>
      </c>
      <c r="F40" s="202">
        <v>32</v>
      </c>
      <c r="G40" s="130" t="s">
        <v>185</v>
      </c>
      <c r="H40" s="194">
        <f>TOTAIS!AL101+TOTAIS!AQ101+TOTAIS!AY101+TOTAIS!BG101+TOTAIS!BL101+TOTAIS!BQ101+TOTAIS!BV101+TOTAIS!CA101+TOTAIS!CF101+TOTAIS!CK101</f>
        <v>6.0836403019991945</v>
      </c>
      <c r="I40" s="194">
        <f>TOTAIS!AM101+TOTAIS!AR101+TOTAIS!AZ101+TOTAIS!BH101+TOTAIS!BM101+TOTAIS!BR101+TOTAIS!BW101+TOTAIS!CB101+TOTAIS!CG101+TOTAIS!CL101</f>
        <v>149.47393521004221</v>
      </c>
      <c r="J40" s="182">
        <v>66</v>
      </c>
      <c r="K40" s="181">
        <v>49</v>
      </c>
      <c r="L40" s="198">
        <f>TOTAIS!CM101</f>
        <v>28.399086198129723</v>
      </c>
      <c r="M40" s="200">
        <f>TOTAIS!CN101</f>
        <v>602.30770620829639</v>
      </c>
      <c r="N40" s="205">
        <v>19</v>
      </c>
      <c r="O40" s="205">
        <v>18</v>
      </c>
      <c r="P40" s="219">
        <f t="shared" si="0"/>
        <v>-1</v>
      </c>
    </row>
    <row r="41" spans="1:16" s="65" customFormat="1" x14ac:dyDescent="0.2">
      <c r="A41" s="99">
        <v>67</v>
      </c>
      <c r="B41" s="129" t="s">
        <v>39</v>
      </c>
      <c r="C41" s="193">
        <f>TOTAIS!M70+TOTAIS!U70+TOTAIS!Y70+TOTAIS!AC70+TOTAIS!AG70</f>
        <v>7.2531478537092671</v>
      </c>
      <c r="D41" s="193">
        <f>TOTAIS!N70+TOTAIS!V70+TOTAIS!Z70+TOTAIS!AD70+TOTAIS!AH70</f>
        <v>210.26556041860039</v>
      </c>
      <c r="E41" s="203">
        <v>4</v>
      </c>
      <c r="F41" s="203">
        <v>9</v>
      </c>
      <c r="G41" s="130" t="s">
        <v>154</v>
      </c>
      <c r="H41" s="194">
        <f>TOTAIS!AL70+TOTAIS!AQ70+TOTAIS!AY70+TOTAIS!BG70+TOTAIS!BL70+TOTAIS!BQ70+TOTAIS!BV70+TOTAIS!CA70+TOTAIS!CF70+TOTAIS!CK70</f>
        <v>12.246129435258156</v>
      </c>
      <c r="I41" s="194">
        <f>TOTAIS!AM70+TOTAIS!AR70+TOTAIS!AZ70+TOTAIS!BH70+TOTAIS!BM70+TOTAIS!BR70+TOTAIS!BW70+TOTAIS!CB70+TOTAIS!CG70+TOTAIS!CL70</f>
        <v>210.75029705612468</v>
      </c>
      <c r="J41" s="181">
        <v>21</v>
      </c>
      <c r="K41" s="182">
        <v>21</v>
      </c>
      <c r="L41" s="198">
        <f>TOTAIS!CM70</f>
        <v>29.851092162741828</v>
      </c>
      <c r="M41" s="200">
        <f>TOTAIS!CN70</f>
        <v>649.29563569513857</v>
      </c>
      <c r="N41" s="206">
        <v>18</v>
      </c>
      <c r="O41" s="206">
        <v>14</v>
      </c>
      <c r="P41" s="219">
        <f t="shared" si="0"/>
        <v>-4</v>
      </c>
    </row>
    <row r="42" spans="1:16" s="65" customFormat="1" x14ac:dyDescent="0.2">
      <c r="A42" s="99">
        <v>60</v>
      </c>
      <c r="B42" s="129" t="s">
        <v>37</v>
      </c>
      <c r="C42" s="193">
        <f>TOTAIS!M63+TOTAIS!U63+TOTAIS!Y63+TOTAIS!AC63+TOTAIS!AG63</f>
        <v>6.3826232322805883</v>
      </c>
      <c r="D42" s="193">
        <f>TOTAIS!N63+TOTAIS!V63+TOTAIS!Z63+TOTAIS!AD63+TOTAIS!AH63</f>
        <v>212.00136149412356</v>
      </c>
      <c r="E42" s="202">
        <v>9</v>
      </c>
      <c r="F42" s="202">
        <v>8</v>
      </c>
      <c r="G42" s="130" t="s">
        <v>147</v>
      </c>
      <c r="H42" s="194">
        <f>TOTAIS!AL63+TOTAIS!AQ63+TOTAIS!AY63+TOTAIS!BG63+TOTAIS!BL63+TOTAIS!BQ63+TOTAIS!BV63+TOTAIS!CA63+TOTAIS!CF63+TOTAIS!CK63</f>
        <v>11.33554427151074</v>
      </c>
      <c r="I42" s="194">
        <f>TOTAIS!AM63+TOTAIS!AR63+TOTAIS!AZ63+TOTAIS!BH63+TOTAIS!BM63+TOTAIS!BR63+TOTAIS!BW63+TOTAIS!CB63+TOTAIS!CG63+TOTAIS!CL63</f>
        <v>177.3386588484654</v>
      </c>
      <c r="J42" s="181">
        <v>25</v>
      </c>
      <c r="K42" s="181">
        <v>31</v>
      </c>
      <c r="L42" s="186">
        <f>TOTAIS!CM63</f>
        <v>29.879507420773177</v>
      </c>
      <c r="M42" s="187">
        <f>TOTAIS!CN63</f>
        <v>658.18110989805155</v>
      </c>
      <c r="N42" s="205">
        <v>17</v>
      </c>
      <c r="O42" s="205">
        <v>13</v>
      </c>
      <c r="P42" s="219">
        <f t="shared" si="0"/>
        <v>-4</v>
      </c>
    </row>
    <row r="43" spans="1:16" s="65" customFormat="1" x14ac:dyDescent="0.2">
      <c r="A43" s="99">
        <v>146</v>
      </c>
      <c r="B43" s="129" t="s">
        <v>72</v>
      </c>
      <c r="C43" s="193">
        <f>TOTAIS!M146+TOTAIS!U146+TOTAIS!Y146+TOTAIS!AC146+TOTAIS!AG146</f>
        <v>6.2049023772517744</v>
      </c>
      <c r="D43" s="193">
        <f>TOTAIS!N146+TOTAIS!V146+TOTAIS!Z146+TOTAIS!AD146+TOTAIS!AH146</f>
        <v>216.33643826880504</v>
      </c>
      <c r="E43" s="203">
        <v>11</v>
      </c>
      <c r="F43" s="203">
        <v>6</v>
      </c>
      <c r="G43" s="130" t="s">
        <v>225</v>
      </c>
      <c r="H43" s="194">
        <f>TOTAIS!AL146+TOTAIS!AQ146+TOTAIS!AY146+TOTAIS!BG146+TOTAIS!BL146+TOTAIS!BQ146+TOTAIS!BV146+TOTAIS!CA146+TOTAIS!CF146+TOTAIS!CK146</f>
        <v>10.316312117658999</v>
      </c>
      <c r="I43" s="194">
        <f>TOTAIS!AM146+TOTAIS!AR146+TOTAIS!AZ146+TOTAIS!BH146+TOTAIS!BM146+TOTAIS!BR146+TOTAIS!BW146+TOTAIS!CB146+TOTAIS!CG146+TOTAIS!CL146</f>
        <v>201.28843213032258</v>
      </c>
      <c r="J43" s="182">
        <v>30</v>
      </c>
      <c r="K43" s="182">
        <v>22</v>
      </c>
      <c r="L43" s="198">
        <f>TOTAIS!CM146</f>
        <v>31.597735548933279</v>
      </c>
      <c r="M43" s="200">
        <f>TOTAIS!CN146</f>
        <v>811.19406205468238</v>
      </c>
      <c r="N43" s="205">
        <v>16</v>
      </c>
      <c r="O43" s="205">
        <v>5</v>
      </c>
      <c r="P43" s="219">
        <f t="shared" si="0"/>
        <v>-11</v>
      </c>
    </row>
    <row r="44" spans="1:16" s="65" customFormat="1" x14ac:dyDescent="0.2">
      <c r="A44" s="99">
        <v>123</v>
      </c>
      <c r="B44" s="234" t="s">
        <v>59</v>
      </c>
      <c r="C44" s="193">
        <f>TOTAIS!M125+TOTAIS!U125+TOTAIS!Y125+TOTAIS!AC125+TOTAIS!AG125</f>
        <v>4.4373897567927862</v>
      </c>
      <c r="D44" s="193">
        <f>TOTAIS!N125+TOTAIS!V125+TOTAIS!Z125+TOTAIS!AD125+TOTAIS!AH125</f>
        <v>99.597124783835682</v>
      </c>
      <c r="E44" s="203">
        <v>35</v>
      </c>
      <c r="F44" s="202">
        <v>53</v>
      </c>
      <c r="G44" s="130" t="s">
        <v>113</v>
      </c>
      <c r="H44" s="194">
        <f>TOTAIS!AL125+TOTAIS!AQ125+TOTAIS!AY125+TOTAIS!BG125+TOTAIS!BL125+TOTAIS!BQ125+TOTAIS!BV125+TOTAIS!CA125+TOTAIS!CF125+TOTAIS!CK125</f>
        <v>27.361277225825546</v>
      </c>
      <c r="I44" s="194">
        <f>TOTAIS!AM125+TOTAIS!AR125+TOTAIS!AZ125+TOTAIS!BH125+TOTAIS!BM125+TOTAIS!BR125+TOTAIS!BW125+TOTAIS!CB125+TOTAIS!CG125+TOTAIS!CL125</f>
        <v>438.44018852697673</v>
      </c>
      <c r="J44" s="182">
        <v>8</v>
      </c>
      <c r="K44" s="181">
        <v>8</v>
      </c>
      <c r="L44" s="198">
        <f>TOTAIS!CM125</f>
        <v>31.798666982618329</v>
      </c>
      <c r="M44" s="200">
        <f>TOTAIS!CN125</f>
        <v>538.03731331081235</v>
      </c>
      <c r="N44" s="206">
        <v>15</v>
      </c>
      <c r="O44" s="206">
        <v>29</v>
      </c>
      <c r="P44" s="219">
        <f t="shared" si="0"/>
        <v>14</v>
      </c>
    </row>
    <row r="45" spans="1:16" s="65" customFormat="1" x14ac:dyDescent="0.2">
      <c r="A45" s="99">
        <v>77</v>
      </c>
      <c r="B45" s="129" t="s">
        <v>42</v>
      </c>
      <c r="C45" s="193">
        <f>TOTAIS!M80+TOTAIS!U80+TOTAIS!Y80+TOTAIS!AC80+TOTAIS!AG80</f>
        <v>7.0860653013623605</v>
      </c>
      <c r="D45" s="193">
        <f>TOTAIS!N80+TOTAIS!V80+TOTAIS!Z80+TOTAIS!AD80+TOTAIS!AH80</f>
        <v>226.10768718747894</v>
      </c>
      <c r="E45" s="203">
        <v>6</v>
      </c>
      <c r="F45" s="203">
        <v>5</v>
      </c>
      <c r="G45" s="130" t="s">
        <v>164</v>
      </c>
      <c r="H45" s="194">
        <f>TOTAIS!AL80+TOTAIS!AQ80+TOTAIS!AY80+TOTAIS!BG80+TOTAIS!BL80+TOTAIS!BQ80+TOTAIS!BV80+TOTAIS!CA80+TOTAIS!CF80+TOTAIS!CK80</f>
        <v>5.1950148899985535</v>
      </c>
      <c r="I45" s="194">
        <f>TOTAIS!AM80+TOTAIS!AR80+TOTAIS!AZ80+TOTAIS!BH80+TOTAIS!BM80+TOTAIS!BR80+TOTAIS!BW80+TOTAIS!CB80+TOTAIS!CG80+TOTAIS!CL80</f>
        <v>134.67995672363222</v>
      </c>
      <c r="J45" s="182">
        <v>84</v>
      </c>
      <c r="K45" s="182">
        <v>69</v>
      </c>
      <c r="L45" s="186">
        <f>TOTAIS!CM80</f>
        <v>34.408612694484269</v>
      </c>
      <c r="M45" s="187">
        <f>TOTAIS!CN80</f>
        <v>822.43443830575677</v>
      </c>
      <c r="N45" s="205">
        <v>14</v>
      </c>
      <c r="O45" s="205">
        <v>4</v>
      </c>
      <c r="P45" s="219">
        <f t="shared" si="0"/>
        <v>-10</v>
      </c>
    </row>
    <row r="46" spans="1:16" s="65" customFormat="1" x14ac:dyDescent="0.2">
      <c r="A46" s="99">
        <v>64</v>
      </c>
      <c r="B46" s="129" t="s">
        <v>38</v>
      </c>
      <c r="C46" s="193">
        <f>TOTAIS!M67+TOTAIS!U67+TOTAIS!Y67+TOTAIS!AC67+TOTAIS!AG67</f>
        <v>4.8599581454419303</v>
      </c>
      <c r="D46" s="193">
        <f>TOTAIS!N67+TOTAIS!V67+TOTAIS!Z67+TOTAIS!AD67+TOTAIS!AH67</f>
        <v>156.92152971350816</v>
      </c>
      <c r="E46" s="203">
        <v>27</v>
      </c>
      <c r="F46" s="202">
        <v>25</v>
      </c>
      <c r="G46" s="130" t="s">
        <v>151</v>
      </c>
      <c r="H46" s="194">
        <f>TOTAIS!AL67+TOTAIS!AQ67+TOTAIS!AY67+TOTAIS!BG67+TOTAIS!BL67+TOTAIS!BQ67+TOTAIS!BV67+TOTAIS!CA67+TOTAIS!CF67+TOTAIS!CK67</f>
        <v>18.574584253481678</v>
      </c>
      <c r="I46" s="194">
        <f>TOTAIS!AM67+TOTAIS!AR67+TOTAIS!AZ67+TOTAIS!BH67+TOTAIS!BM67+TOTAIS!BR67+TOTAIS!BW67+TOTAIS!CB67+TOTAIS!CG67+TOTAIS!CL67</f>
        <v>281.92247559335306</v>
      </c>
      <c r="J46" s="181">
        <v>12</v>
      </c>
      <c r="K46" s="181">
        <v>14</v>
      </c>
      <c r="L46" s="198">
        <f>TOTAIS!CM67</f>
        <v>34.495209141904454</v>
      </c>
      <c r="M46" s="200">
        <f>TOTAIS!CN67</f>
        <v>670.11661742577644</v>
      </c>
      <c r="N46" s="205">
        <v>13</v>
      </c>
      <c r="O46" s="205">
        <v>10</v>
      </c>
      <c r="P46" s="219">
        <f t="shared" si="0"/>
        <v>-3</v>
      </c>
    </row>
    <row r="47" spans="1:16" s="65" customFormat="1" x14ac:dyDescent="0.2">
      <c r="A47" s="99">
        <v>25</v>
      </c>
      <c r="B47" s="234" t="s">
        <v>24</v>
      </c>
      <c r="C47" s="193">
        <f>TOTAIS!M28+TOTAIS!U28+TOTAIS!Y28+TOTAIS!AC28+TOTAIS!AG28</f>
        <v>6.1151864869598</v>
      </c>
      <c r="D47" s="193">
        <f>TOTAIS!N28+TOTAIS!V28+TOTAIS!Z28+TOTAIS!AD28+TOTAIS!AH28</f>
        <v>157.71955285719568</v>
      </c>
      <c r="E47" s="202">
        <v>12</v>
      </c>
      <c r="F47" s="203">
        <v>26</v>
      </c>
      <c r="G47" s="130" t="s">
        <v>112</v>
      </c>
      <c r="H47" s="194">
        <f>TOTAIS!AL28+TOTAIS!AQ28+TOTAIS!AY28+TOTAIS!BG28+TOTAIS!BL28+TOTAIS!BQ28+TOTAIS!BV28+TOTAIS!CA28+TOTAIS!CF28+TOTAIS!CK28</f>
        <v>4.8450540092087646</v>
      </c>
      <c r="I47" s="194">
        <f>TOTAIS!AM28+TOTAIS!AR28+TOTAIS!AZ28+TOTAIS!BH28+TOTAIS!BM28+TOTAIS!BR28+TOTAIS!BW28+TOTAIS!CB28+TOTAIS!CG28+TOTAIS!CL28</f>
        <v>81.750842243007398</v>
      </c>
      <c r="J47" s="181">
        <v>90</v>
      </c>
      <c r="K47" s="182">
        <v>107</v>
      </c>
      <c r="L47" s="198">
        <f>TOTAIS!CM28</f>
        <v>34.981947971458752</v>
      </c>
      <c r="M47" s="200">
        <f>TOTAIS!CN28</f>
        <v>629.66548794003472</v>
      </c>
      <c r="N47" s="206">
        <v>12</v>
      </c>
      <c r="O47" s="206">
        <v>16</v>
      </c>
      <c r="P47" s="219">
        <f t="shared" si="0"/>
        <v>4</v>
      </c>
    </row>
    <row r="48" spans="1:16" s="65" customFormat="1" x14ac:dyDescent="0.2">
      <c r="A48" s="99">
        <v>12</v>
      </c>
      <c r="B48" s="129" t="s">
        <v>20</v>
      </c>
      <c r="C48" s="193">
        <f>TOTAIS!M15+TOTAIS!U15+TOTAIS!Y15+TOTAIS!AC15+TOTAIS!AG15</f>
        <v>5.7666707261796191</v>
      </c>
      <c r="D48" s="193">
        <f>TOTAIS!N15+TOTAIS!V15+TOTAIS!Z15+TOTAIS!AD15+TOTAIS!AH15</f>
        <v>137.78355818673094</v>
      </c>
      <c r="E48" s="203">
        <v>16</v>
      </c>
      <c r="F48" s="202">
        <v>33</v>
      </c>
      <c r="G48" s="130" t="s">
        <v>99</v>
      </c>
      <c r="H48" s="194">
        <f>TOTAIS!AL15+TOTAIS!AQ15+TOTAIS!AY15+TOTAIS!BG15+TOTAIS!BL15+TOTAIS!BQ15+TOTAIS!BV15+TOTAIS!CA15+TOTAIS!CF15+TOTAIS!CK15</f>
        <v>30.258229739047682</v>
      </c>
      <c r="I48" s="194">
        <f>TOTAIS!AM15+TOTAIS!AR15+TOTAIS!AZ15+TOTAIS!BH15+TOTAIS!BM15+TOTAIS!BR15+TOTAIS!BW15+TOTAIS!CB15+TOTAIS!CG15+TOTAIS!CL15</f>
        <v>460.96184012302479</v>
      </c>
      <c r="J48" s="182">
        <v>7</v>
      </c>
      <c r="K48" s="181">
        <v>6</v>
      </c>
      <c r="L48" s="198">
        <f>TOTAIS!CM15</f>
        <v>36.024900465227297</v>
      </c>
      <c r="M48" s="200">
        <f>TOTAIS!CN15</f>
        <v>598.74539830975573</v>
      </c>
      <c r="N48" s="205">
        <v>11</v>
      </c>
      <c r="O48" s="205">
        <v>20</v>
      </c>
      <c r="P48" s="219">
        <f t="shared" si="0"/>
        <v>9</v>
      </c>
    </row>
    <row r="49" spans="1:16" s="65" customFormat="1" x14ac:dyDescent="0.2">
      <c r="A49" s="99">
        <v>73</v>
      </c>
      <c r="B49" s="129" t="s">
        <v>41</v>
      </c>
      <c r="C49" s="193">
        <f>TOTAIS!M76+TOTAIS!U76+TOTAIS!Y76+TOTAIS!AC76+TOTAIS!AG76</f>
        <v>5.9948620284204805</v>
      </c>
      <c r="D49" s="193">
        <f>TOTAIS!N76+TOTAIS!V76+TOTAIS!Z76+TOTAIS!AD76+TOTAIS!AH76</f>
        <v>202.94891517822384</v>
      </c>
      <c r="E49" s="203">
        <v>14</v>
      </c>
      <c r="F49" s="203">
        <v>10</v>
      </c>
      <c r="G49" s="130" t="s">
        <v>160</v>
      </c>
      <c r="H49" s="194">
        <f>TOTAIS!AL76+TOTAIS!AQ76+TOTAIS!AY76+TOTAIS!BG76+TOTAIS!BL76+TOTAIS!BQ76+TOTAIS!BV76+TOTAIS!CA76+TOTAIS!CF76+TOTAIS!CK76</f>
        <v>14.028176150410669</v>
      </c>
      <c r="I49" s="194">
        <f>TOTAIS!AM76+TOTAIS!AR76+TOTAIS!AZ76+TOTAIS!BH76+TOTAIS!BM76+TOTAIS!BR76+TOTAIS!BW76+TOTAIS!CB76+TOTAIS!CG76+TOTAIS!CL76</f>
        <v>250.79302096927222</v>
      </c>
      <c r="J49" s="182">
        <v>17</v>
      </c>
      <c r="K49" s="182">
        <v>18</v>
      </c>
      <c r="L49" s="186">
        <f>TOTAIS!CM76</f>
        <v>36.333833286287884</v>
      </c>
      <c r="M49" s="187">
        <f>TOTAIS!CN76</f>
        <v>864.22789585525618</v>
      </c>
      <c r="N49" s="205">
        <v>10</v>
      </c>
      <c r="O49" s="205">
        <v>2</v>
      </c>
      <c r="P49" s="219">
        <f t="shared" si="0"/>
        <v>-8</v>
      </c>
    </row>
    <row r="50" spans="1:16" s="65" customFormat="1" x14ac:dyDescent="0.2">
      <c r="A50" s="99">
        <v>59</v>
      </c>
      <c r="B50" s="132" t="s">
        <v>36</v>
      </c>
      <c r="C50" s="193">
        <f>TOTAIS!M62+TOTAIS!U62+TOTAIS!Y62+TOTAIS!AC62+TOTAIS!AG62</f>
        <v>4.5702726240301557</v>
      </c>
      <c r="D50" s="193">
        <f>TOTAIS!N62+TOTAIS!V62+TOTAIS!Z62+TOTAIS!AD62+TOTAIS!AH62</f>
        <v>107.04669962013696</v>
      </c>
      <c r="E50" s="203">
        <v>34</v>
      </c>
      <c r="F50" s="202">
        <v>50</v>
      </c>
      <c r="G50" s="130" t="s">
        <v>146</v>
      </c>
      <c r="H50" s="194">
        <f>TOTAIS!AL62+TOTAIS!AQ62+TOTAIS!AY62+TOTAIS!BG62+TOTAIS!BL62+TOTAIS!BQ62+TOTAIS!BV62+TOTAIS!CA62+TOTAIS!CF62+TOTAIS!CK62</f>
        <v>32.681480744760336</v>
      </c>
      <c r="I50" s="194">
        <f>TOTAIS!AM62+TOTAIS!AR62+TOTAIS!AZ62+TOTAIS!BH62+TOTAIS!BM62+TOTAIS!BR62+TOTAIS!BW62+TOTAIS!CB62+TOTAIS!CG62+TOTAIS!CL62</f>
        <v>471.70821317210834</v>
      </c>
      <c r="J50" s="182">
        <v>5</v>
      </c>
      <c r="K50" s="181">
        <v>5</v>
      </c>
      <c r="L50" s="198">
        <f>TOTAIS!CM62</f>
        <v>37.251753368790496</v>
      </c>
      <c r="M50" s="200">
        <f>TOTAIS!CN62</f>
        <v>578.75491279224536</v>
      </c>
      <c r="N50" s="206">
        <v>9</v>
      </c>
      <c r="O50" s="206">
        <v>21</v>
      </c>
      <c r="P50" s="219">
        <f t="shared" si="0"/>
        <v>12</v>
      </c>
    </row>
    <row r="51" spans="1:16" s="65" customFormat="1" x14ac:dyDescent="0.2">
      <c r="A51" s="99">
        <v>91</v>
      </c>
      <c r="B51" s="132" t="s">
        <v>47</v>
      </c>
      <c r="C51" s="193">
        <f>TOTAIS!M94+TOTAIS!U94+TOTAIS!Y94+TOTAIS!AC94+TOTAIS!AG94</f>
        <v>7.7282373550874066</v>
      </c>
      <c r="D51" s="193">
        <f>TOTAIS!N94+TOTAIS!V94+TOTAIS!Z94+TOTAIS!AD94+TOTAIS!AH94</f>
        <v>238.21417278492788</v>
      </c>
      <c r="E51" s="203">
        <v>3</v>
      </c>
      <c r="F51" s="203">
        <v>2</v>
      </c>
      <c r="G51" s="130" t="s">
        <v>178</v>
      </c>
      <c r="H51" s="194">
        <f>TOTAIS!AL94+TOTAIS!AQ94+TOTAIS!AY94+TOTAIS!BG94+TOTAIS!BL94+TOTAIS!BQ94+TOTAIS!BV94+TOTAIS!CA94+TOTAIS!CF94+TOTAIS!CK94</f>
        <v>6.5795761216758253</v>
      </c>
      <c r="I51" s="194">
        <f>TOTAIS!AM94+TOTAIS!AR94+TOTAIS!AZ94+TOTAIS!BH94+TOTAIS!BM94+TOTAIS!BR94+TOTAIS!BW94+TOTAIS!CB94+TOTAIS!CG94+TOTAIS!CL94</f>
        <v>105.42228628385939</v>
      </c>
      <c r="J51" s="181">
        <v>57</v>
      </c>
      <c r="K51" s="182">
        <v>97</v>
      </c>
      <c r="L51" s="198">
        <f>TOTAIS!CM94</f>
        <v>38.473531375573394</v>
      </c>
      <c r="M51" s="200">
        <f>TOTAIS!CN94</f>
        <v>830.43569511444502</v>
      </c>
      <c r="N51" s="205">
        <v>8</v>
      </c>
      <c r="O51" s="205">
        <v>3</v>
      </c>
      <c r="P51" s="219">
        <f t="shared" si="0"/>
        <v>-5</v>
      </c>
    </row>
    <row r="52" spans="1:16" s="65" customFormat="1" x14ac:dyDescent="0.2">
      <c r="A52" s="99">
        <v>116</v>
      </c>
      <c r="B52" s="132" t="s">
        <v>56</v>
      </c>
      <c r="C52" s="193">
        <f>TOTAIS!M118+TOTAIS!U118+TOTAIS!Y118+TOTAIS!AC118+TOTAIS!AG118</f>
        <v>6.5370713876873321</v>
      </c>
      <c r="D52" s="193">
        <f>TOTAIS!N118+TOTAIS!V118+TOTAIS!Z118+TOTAIS!AD118+TOTAIS!AH118</f>
        <v>185.40876031334736</v>
      </c>
      <c r="E52" s="202">
        <v>8</v>
      </c>
      <c r="F52" s="202">
        <v>14</v>
      </c>
      <c r="G52" s="130" t="s">
        <v>201</v>
      </c>
      <c r="H52" s="194">
        <f>TOTAIS!AL118+TOTAIS!AQ118+TOTAIS!AY118+TOTAIS!BG118+TOTAIS!BL118+TOTAIS!BQ118+TOTAIS!BV118+TOTAIS!CA118+TOTAIS!CF118+TOTAIS!CK118</f>
        <v>2.6710915773458916</v>
      </c>
      <c r="I52" s="194">
        <f>TOTAIS!AM118+TOTAIS!AR118+TOTAIS!AZ118+TOTAIS!BH118+TOTAIS!BM118+TOTAIS!BR118+TOTAIS!BW118+TOTAIS!CB118+TOTAIS!CG118+TOTAIS!CL118</f>
        <v>51.642661916786921</v>
      </c>
      <c r="J52" s="181">
        <v>124</v>
      </c>
      <c r="K52" s="181">
        <v>127</v>
      </c>
      <c r="L52" s="198">
        <f>TOTAIS!CM118</f>
        <v>41.286967403631692</v>
      </c>
      <c r="M52" s="200">
        <f>TOTAIS!CN118</f>
        <v>765.38503506392613</v>
      </c>
      <c r="N52" s="205">
        <v>7</v>
      </c>
      <c r="O52" s="205">
        <v>8</v>
      </c>
      <c r="P52" s="219">
        <f t="shared" si="0"/>
        <v>1</v>
      </c>
    </row>
    <row r="53" spans="1:16" s="65" customFormat="1" x14ac:dyDescent="0.2">
      <c r="A53" s="99">
        <v>140</v>
      </c>
      <c r="B53" s="234" t="s">
        <v>67</v>
      </c>
      <c r="C53" s="193">
        <f>TOTAIS!M141+TOTAIS!U141+TOTAIS!Y141+TOTAIS!AC141+TOTAIS!AG141</f>
        <v>4.8401571655827258</v>
      </c>
      <c r="D53" s="193">
        <f>TOTAIS!N141+TOTAIS!V141+TOTAIS!Z141+TOTAIS!AD141+TOTAIS!AH141</f>
        <v>107.13586850689484</v>
      </c>
      <c r="E53" s="203">
        <v>28</v>
      </c>
      <c r="F53" s="203">
        <v>52</v>
      </c>
      <c r="G53" s="130" t="s">
        <v>89</v>
      </c>
      <c r="H53" s="194">
        <f>TOTAIS!AL141+TOTAIS!AQ141+TOTAIS!AY141+TOTAIS!BG141+TOTAIS!BL141+TOTAIS!BQ141+TOTAIS!BV141+TOTAIS!CA141+TOTAIS!CF141+TOTAIS!CK141</f>
        <v>37.836124855274612</v>
      </c>
      <c r="I53" s="194">
        <f>TOTAIS!AM141+TOTAIS!AR141+TOTAIS!AZ141+TOTAIS!BH141+TOTAIS!BM141+TOTAIS!BR141+TOTAIS!BW141+TOTAIS!CB141+TOTAIS!CG141+TOTAIS!CL141</f>
        <v>524.07124353930044</v>
      </c>
      <c r="J53" s="182">
        <v>3</v>
      </c>
      <c r="K53" s="182">
        <v>4</v>
      </c>
      <c r="L53" s="186">
        <f>TOTAIS!CM141</f>
        <v>42.676282020857343</v>
      </c>
      <c r="M53" s="187">
        <f>TOTAIS!CN141</f>
        <v>631.20711204619522</v>
      </c>
      <c r="N53" s="206">
        <v>6</v>
      </c>
      <c r="O53" s="206">
        <v>15</v>
      </c>
      <c r="P53" s="219">
        <f t="shared" si="0"/>
        <v>9</v>
      </c>
    </row>
    <row r="54" spans="1:16" s="65" customFormat="1" x14ac:dyDescent="0.2">
      <c r="A54" s="99">
        <v>131</v>
      </c>
      <c r="B54" s="234" t="s">
        <v>64</v>
      </c>
      <c r="C54" s="193">
        <f>TOTAIS!M133+TOTAIS!U133+TOTAIS!Y133+TOTAIS!AC133+TOTAIS!AG133</f>
        <v>3.9380858985417877</v>
      </c>
      <c r="D54" s="193">
        <f>TOTAIS!N133+TOTAIS!V133+TOTAIS!Z133+TOTAIS!AD133+TOTAIS!AH133</f>
        <v>92.712426323877267</v>
      </c>
      <c r="E54" s="203">
        <v>44</v>
      </c>
      <c r="F54" s="202">
        <v>54</v>
      </c>
      <c r="G54" s="130" t="s">
        <v>89</v>
      </c>
      <c r="H54" s="194">
        <f>TOTAIS!AL133+TOTAIS!AQ133+TOTAIS!AY133+TOTAIS!BG133+TOTAIS!BL133+TOTAIS!BQ133+TOTAIS!BV133+TOTAIS!CA133+TOTAIS!CF133+TOTAIS!CK133</f>
        <v>39.862470639811086</v>
      </c>
      <c r="I54" s="194">
        <f>TOTAIS!AM133+TOTAIS!AR133+TOTAIS!AZ133+TOTAIS!BH133+TOTAIS!BM133+TOTAIS!BR133+TOTAIS!BW133+TOTAIS!CB133+TOTAIS!CG133+TOTAIS!CL133</f>
        <v>563.93189396326795</v>
      </c>
      <c r="J54" s="182">
        <v>2</v>
      </c>
      <c r="K54" s="181">
        <v>2</v>
      </c>
      <c r="L54" s="198">
        <f>TOTAIS!CM133</f>
        <v>43.800556538352879</v>
      </c>
      <c r="M54" s="200">
        <f>TOTAIS!CN133</f>
        <v>656.64432028714509</v>
      </c>
      <c r="N54" s="205">
        <v>5</v>
      </c>
      <c r="O54" s="205">
        <v>12</v>
      </c>
      <c r="P54" s="219">
        <f t="shared" si="0"/>
        <v>7</v>
      </c>
    </row>
    <row r="55" spans="1:16" s="65" customFormat="1" x14ac:dyDescent="0.2">
      <c r="A55" s="99">
        <v>52</v>
      </c>
      <c r="B55" s="129" t="s">
        <v>33</v>
      </c>
      <c r="C55" s="193">
        <f>TOTAIS!M55+TOTAIS!U55+TOTAIS!Y55+TOTAIS!AC55+TOTAIS!AG55</f>
        <v>9.1313241552971505</v>
      </c>
      <c r="D55" s="193">
        <f>TOTAIS!N55+TOTAIS!V55+TOTAIS!Z55+TOTAIS!AD55+TOTAIS!AH55</f>
        <v>232.68067008022575</v>
      </c>
      <c r="E55" s="203">
        <v>2</v>
      </c>
      <c r="F55" s="203">
        <v>3</v>
      </c>
      <c r="G55" s="130" t="s">
        <v>139</v>
      </c>
      <c r="H55" s="194">
        <f>TOTAIS!AL55+TOTAIS!AQ55+TOTAIS!AY55+TOTAIS!BG55+TOTAIS!BL55+TOTAIS!BQ55+TOTAIS!BV55+TOTAIS!CA55+TOTAIS!CF55+TOTAIS!CK55</f>
        <v>4.9578995542698179</v>
      </c>
      <c r="I55" s="194">
        <f>TOTAIS!AM55+TOTAIS!AR55+TOTAIS!AZ55+TOTAIS!BH55+TOTAIS!BM55+TOTAIS!BR55+TOTAIS!BW55+TOTAIS!CB55+TOTAIS!CG55+TOTAIS!CL55</f>
        <v>76.986517062744014</v>
      </c>
      <c r="J55" s="182">
        <v>85</v>
      </c>
      <c r="K55" s="182">
        <v>103</v>
      </c>
      <c r="L55" s="186">
        <f>TOTAIS!CM55</f>
        <v>45.205500056596165</v>
      </c>
      <c r="M55" s="187">
        <f>TOTAIS!CN55</f>
        <v>764.17113582295929</v>
      </c>
      <c r="N55" s="205">
        <v>4</v>
      </c>
      <c r="O55" s="205">
        <v>7</v>
      </c>
      <c r="P55" s="219">
        <f t="shared" si="0"/>
        <v>3</v>
      </c>
    </row>
    <row r="56" spans="1:16" s="65" customFormat="1" x14ac:dyDescent="0.2">
      <c r="A56" s="99">
        <v>106</v>
      </c>
      <c r="B56" s="234" t="s">
        <v>52</v>
      </c>
      <c r="C56" s="193">
        <f>TOTAIS!M108+TOTAIS!U108+TOTAIS!Y108+TOTAIS!AC108+TOTAIS!AG108</f>
        <v>5.0520023763447472</v>
      </c>
      <c r="D56" s="193">
        <f>TOTAIS!N108+TOTAIS!V108+TOTAIS!Z108+TOTAIS!AD108+TOTAIS!AH108</f>
        <v>111.15725701311869</v>
      </c>
      <c r="E56" s="203">
        <v>24</v>
      </c>
      <c r="F56" s="202">
        <v>47</v>
      </c>
      <c r="G56" s="130" t="s">
        <v>89</v>
      </c>
      <c r="H56" s="194">
        <f>TOTAIS!AL108+TOTAIS!AQ108+TOTAIS!AY108+TOTAIS!BG108+TOTAIS!BL108+TOTAIS!BQ108+TOTAIS!BV108+TOTAIS!CA108+TOTAIS!CF108+TOTAIS!CK108</f>
        <v>40.427270928687804</v>
      </c>
      <c r="I56" s="194">
        <f>TOTAIS!AM108+TOTAIS!AR108+TOTAIS!AZ108+TOTAIS!BH108+TOTAIS!BM108+TOTAIS!BR108+TOTAIS!BW108+TOTAIS!CB108+TOTAIS!CG108+TOTAIS!CL108</f>
        <v>578.11319334997756</v>
      </c>
      <c r="J56" s="181">
        <v>1</v>
      </c>
      <c r="K56" s="181">
        <v>1</v>
      </c>
      <c r="L56" s="198">
        <f>TOTAIS!CM108</f>
        <v>45.47927330503255</v>
      </c>
      <c r="M56" s="200">
        <f>TOTAIS!CN108</f>
        <v>689.27045036309619</v>
      </c>
      <c r="N56" s="206">
        <v>3</v>
      </c>
      <c r="O56" s="206">
        <v>9</v>
      </c>
      <c r="P56" s="219">
        <f t="shared" si="0"/>
        <v>6</v>
      </c>
    </row>
    <row r="57" spans="1:16" s="65" customFormat="1" x14ac:dyDescent="0.2">
      <c r="A57" s="99">
        <v>1</v>
      </c>
      <c r="B57" s="234" t="s">
        <v>15</v>
      </c>
      <c r="C57" s="193">
        <f>TOTAIS!M4+TOTAIS!U4+TOTAIS!Y4+TOTAIS!AC4+TOTAIS!AG4</f>
        <v>5.3619294928468477</v>
      </c>
      <c r="D57" s="193">
        <f>TOTAIS!N4+TOTAIS!V4+TOTAIS!Z4+TOTAIS!AD4+TOTAIS!AH4</f>
        <v>147.97506717419475</v>
      </c>
      <c r="E57" s="202">
        <v>19</v>
      </c>
      <c r="F57" s="203">
        <v>28</v>
      </c>
      <c r="G57" s="130" t="s">
        <v>88</v>
      </c>
      <c r="H57" s="194">
        <f>TOTAIS!AL4+TOTAIS!AQ4+TOTAIS!AY4+TOTAIS!BG4+TOTAIS!BL4+TOTAIS!BQ4+TOTAIS!BV4+TOTAIS!CA4+TOTAIS!CF4+TOTAIS!CK4</f>
        <v>3.9196334969268301</v>
      </c>
      <c r="I57" s="194">
        <f>TOTAIS!AM4+TOTAIS!AR4+TOTAIS!AZ4+TOTAIS!BH4+TOTAIS!BM4+TOTAIS!BR4+TOTAIS!BW4+TOTAIS!CB4+TOTAIS!CG4+TOTAIS!CL4</f>
        <v>82.063098724833722</v>
      </c>
      <c r="J57" s="181">
        <v>110</v>
      </c>
      <c r="K57" s="182">
        <v>101</v>
      </c>
      <c r="L57" s="186">
        <f>TOTAIS!CM4</f>
        <v>45.484646898004478</v>
      </c>
      <c r="M57" s="187">
        <f>TOTAIS!CN4</f>
        <v>761.22962921828241</v>
      </c>
      <c r="N57" s="205">
        <v>2</v>
      </c>
      <c r="O57" s="205">
        <v>6</v>
      </c>
      <c r="P57" s="219">
        <f t="shared" si="0"/>
        <v>4</v>
      </c>
    </row>
    <row r="58" spans="1:16" s="65" customFormat="1" ht="14.25" thickBot="1" x14ac:dyDescent="0.25">
      <c r="A58" s="99">
        <v>19</v>
      </c>
      <c r="B58" s="226" t="s">
        <v>23</v>
      </c>
      <c r="C58" s="227">
        <f>TOTAIS!M22+TOTAIS!U22+TOTAIS!Y22+TOTAIS!AC22+TOTAIS!AG22</f>
        <v>9.1719445879585138</v>
      </c>
      <c r="D58" s="227">
        <f>TOTAIS!N22+TOTAIS!V22+TOTAIS!Z22+TOTAIS!AD22+TOTAIS!AH22</f>
        <v>298.70348007769161</v>
      </c>
      <c r="E58" s="228">
        <v>1</v>
      </c>
      <c r="F58" s="228">
        <v>1</v>
      </c>
      <c r="G58" s="229" t="s">
        <v>106</v>
      </c>
      <c r="H58" s="195">
        <f>TOTAIS!AL22+TOTAIS!AQ22+TOTAIS!AY22+TOTAIS!BG22+TOTAIS!BL22+TOTAIS!BQ22+TOTAIS!BV22+TOTAIS!CA22+TOTAIS!CF22+TOTAIS!CK22</f>
        <v>2.0290467626146116</v>
      </c>
      <c r="I58" s="195">
        <f>TOTAIS!AM22+TOTAIS!AR22+TOTAIS!AZ22+TOTAIS!BH22+TOTAIS!BM22+TOTAIS!BR22+TOTAIS!BW22+TOTAIS!CB22+TOTAIS!CG22+TOTAIS!CL22</f>
        <v>46.266644288462274</v>
      </c>
      <c r="J58" s="183">
        <v>135</v>
      </c>
      <c r="K58" s="183">
        <v>135</v>
      </c>
      <c r="L58" s="230">
        <f>TOTAIS!CM22</f>
        <v>46.050140323820266</v>
      </c>
      <c r="M58" s="231">
        <f>TOTAIS!CN22</f>
        <v>984.66819443457757</v>
      </c>
      <c r="N58" s="232">
        <v>1</v>
      </c>
      <c r="O58" s="232">
        <v>1</v>
      </c>
      <c r="P58" s="233">
        <f t="shared" si="0"/>
        <v>0</v>
      </c>
    </row>
    <row r="59" spans="1:16" s="65" customFormat="1" hidden="1" x14ac:dyDescent="0.2">
      <c r="A59" s="99">
        <v>2</v>
      </c>
      <c r="B59" s="224" t="s">
        <v>15</v>
      </c>
      <c r="C59" s="207"/>
      <c r="D59" s="207"/>
      <c r="E59" s="209"/>
      <c r="F59" s="209"/>
      <c r="G59" s="69" t="s">
        <v>89</v>
      </c>
      <c r="H59" s="194">
        <f>TOTAIS!AL5+TOTAIS!AQ5+TOTAIS!AY5+TOTAIS!BG5+TOTAIS!BL5+TOTAIS!BQ5+TOTAIS!BV5+TOTAIS!CA5+TOTAIS!CF5+TOTAIS!CK5</f>
        <v>36.203083908230802</v>
      </c>
      <c r="I59" s="194">
        <f>TOTAIS!AM5+TOTAIS!AR5+TOTAIS!AZ5+TOTAIS!BH5+TOTAIS!BM5+TOTAIS!BR5+TOTAIS!BW5+TOTAIS!CB5+TOTAIS!CG5+TOTAIS!CL5</f>
        <v>531.19146331925378</v>
      </c>
      <c r="J59" s="181">
        <v>4</v>
      </c>
      <c r="K59" s="181">
        <v>3</v>
      </c>
      <c r="L59" s="197"/>
      <c r="M59" s="199"/>
      <c r="N59" s="225"/>
      <c r="O59" s="225"/>
      <c r="P59" s="225"/>
    </row>
    <row r="60" spans="1:16" s="65" customFormat="1" hidden="1" x14ac:dyDescent="0.2">
      <c r="A60" s="99">
        <v>4</v>
      </c>
      <c r="B60" s="220" t="s">
        <v>16</v>
      </c>
      <c r="C60" s="207"/>
      <c r="D60" s="207"/>
      <c r="E60" s="208"/>
      <c r="F60" s="208"/>
      <c r="G60" s="77" t="s">
        <v>91</v>
      </c>
      <c r="H60" s="194">
        <f>TOTAIS!AL7+TOTAIS!AQ7+TOTAIS!AY7+TOTAIS!BG7+TOTAIS!BL7+TOTAIS!BQ7+TOTAIS!BV7+TOTAIS!CA7+TOTAIS!CF7+TOTAIS!CK7</f>
        <v>4.0573136496532163</v>
      </c>
      <c r="I60" s="194">
        <f>TOTAIS!AM7+TOTAIS!AR7+TOTAIS!AZ7+TOTAIS!BH7+TOTAIS!BM7+TOTAIS!BR7+TOTAIS!BW7+TOTAIS!CB7+TOTAIS!CG7+TOTAIS!CL7</f>
        <v>114.33835429777558</v>
      </c>
      <c r="J60" s="182">
        <v>109</v>
      </c>
      <c r="K60" s="181">
        <v>87</v>
      </c>
      <c r="L60" s="197"/>
      <c r="M60" s="199"/>
      <c r="N60" s="116"/>
      <c r="O60" s="116"/>
      <c r="P60" s="116"/>
    </row>
    <row r="61" spans="1:16" s="65" customFormat="1" hidden="1" x14ac:dyDescent="0.2">
      <c r="A61" s="99">
        <v>5</v>
      </c>
      <c r="B61" s="220" t="s">
        <v>16</v>
      </c>
      <c r="C61" s="207"/>
      <c r="D61" s="207"/>
      <c r="E61" s="208"/>
      <c r="F61" s="208"/>
      <c r="G61" s="77" t="s">
        <v>92</v>
      </c>
      <c r="H61" s="194">
        <f>TOTAIS!AL8+TOTAIS!AQ8+TOTAIS!AY8+TOTAIS!BG8+TOTAIS!BL8+TOTAIS!BQ8+TOTAIS!BV8+TOTAIS!CA8+TOTAIS!CF8+TOTAIS!CK8</f>
        <v>2.2777812765668171</v>
      </c>
      <c r="I61" s="194">
        <f>TOTAIS!AM8+TOTAIS!AR8+TOTAIS!AZ8+TOTAIS!BH8+TOTAIS!BM8+TOTAIS!BR8+TOTAIS!BW8+TOTAIS!CB8+TOTAIS!CG8+TOTAIS!CL8</f>
        <v>48.419571927732946</v>
      </c>
      <c r="J61" s="181">
        <v>128</v>
      </c>
      <c r="K61" s="182">
        <v>132</v>
      </c>
      <c r="L61" s="197"/>
      <c r="M61" s="199"/>
      <c r="N61" s="116"/>
      <c r="O61" s="116"/>
      <c r="P61" s="116"/>
    </row>
    <row r="62" spans="1:16" s="65" customFormat="1" hidden="1" x14ac:dyDescent="0.2">
      <c r="A62" s="99">
        <v>7</v>
      </c>
      <c r="B62" s="221" t="s">
        <v>17</v>
      </c>
      <c r="C62" s="207"/>
      <c r="D62" s="207"/>
      <c r="E62" s="209"/>
      <c r="F62" s="209"/>
      <c r="G62" s="77" t="s">
        <v>94</v>
      </c>
      <c r="H62" s="194">
        <f>TOTAIS!AL10+TOTAIS!AQ10+TOTAIS!AY10+TOTAIS!BG10+TOTAIS!BL10+TOTAIS!BQ10+TOTAIS!BV10+TOTAIS!CA10+TOTAIS!CF10+TOTAIS!CK10</f>
        <v>4.8755054959668271</v>
      </c>
      <c r="I62" s="194">
        <f>TOTAIS!AM10+TOTAIS!AR10+TOTAIS!AZ10+TOTAIS!BH10+TOTAIS!BM10+TOTAIS!BR10+TOTAIS!BW10+TOTAIS!CB10+TOTAIS!CG10+TOTAIS!CL10</f>
        <v>94.464094748446342</v>
      </c>
      <c r="J62" s="181">
        <v>88</v>
      </c>
      <c r="K62" s="181">
        <v>98</v>
      </c>
      <c r="L62" s="188"/>
      <c r="M62" s="189"/>
      <c r="N62" s="116"/>
      <c r="O62" s="116"/>
      <c r="P62" s="116"/>
    </row>
    <row r="63" spans="1:16" s="65" customFormat="1" hidden="1" x14ac:dyDescent="0.2">
      <c r="A63" s="99">
        <v>8</v>
      </c>
      <c r="B63" s="221" t="s">
        <v>17</v>
      </c>
      <c r="C63" s="207"/>
      <c r="D63" s="207"/>
      <c r="E63" s="208"/>
      <c r="F63" s="208"/>
      <c r="G63" s="77" t="s">
        <v>95</v>
      </c>
      <c r="H63" s="194">
        <f>TOTAIS!AL11+TOTAIS!AQ11+TOTAIS!AY11+TOTAIS!BG11+TOTAIS!BL11+TOTAIS!BQ11+TOTAIS!BV11+TOTAIS!CA11+TOTAIS!CF11+TOTAIS!CK11</f>
        <v>7.0328729895396336</v>
      </c>
      <c r="I63" s="194">
        <f>TOTAIS!AM11+TOTAIS!AR11+TOTAIS!AZ11+TOTAIS!BH11+TOTAIS!BM11+TOTAIS!BR11+TOTAIS!BW11+TOTAIS!CB11+TOTAIS!CG11+TOTAIS!CL11</f>
        <v>135.57960643096118</v>
      </c>
      <c r="J63" s="182">
        <v>53</v>
      </c>
      <c r="K63" s="182">
        <v>70</v>
      </c>
      <c r="L63" s="188"/>
      <c r="M63" s="189"/>
      <c r="N63" s="116"/>
      <c r="O63" s="116"/>
      <c r="P63" s="116"/>
    </row>
    <row r="64" spans="1:16" s="65" customFormat="1" hidden="1" x14ac:dyDescent="0.2">
      <c r="A64" s="99">
        <v>11</v>
      </c>
      <c r="B64" s="221" t="s">
        <v>19</v>
      </c>
      <c r="C64" s="207"/>
      <c r="D64" s="207"/>
      <c r="E64" s="208"/>
      <c r="F64" s="208"/>
      <c r="G64" s="77" t="s">
        <v>98</v>
      </c>
      <c r="H64" s="194">
        <f>TOTAIS!AL14+TOTAIS!AQ14+TOTAIS!AY14+TOTAIS!BG14+TOTAIS!BL14+TOTAIS!BQ14+TOTAIS!BV14+TOTAIS!CA14+TOTAIS!CF14+TOTAIS!CK14</f>
        <v>1.9265818304869966</v>
      </c>
      <c r="I64" s="194">
        <f>TOTAIS!AM14+TOTAIS!AR14+TOTAIS!AZ14+TOTAIS!BH14+TOTAIS!BM14+TOTAIS!BR14+TOTAIS!BW14+TOTAIS!CB14+TOTAIS!CG14+TOTAIS!CL14</f>
        <v>43.001643141823223</v>
      </c>
      <c r="J64" s="182">
        <v>138</v>
      </c>
      <c r="K64" s="181">
        <v>138</v>
      </c>
      <c r="L64" s="188"/>
      <c r="M64" s="189"/>
      <c r="N64" s="116"/>
      <c r="O64" s="116"/>
      <c r="P64" s="116"/>
    </row>
    <row r="65" spans="1:16" s="65" customFormat="1" hidden="1" x14ac:dyDescent="0.2">
      <c r="A65" s="99">
        <v>14</v>
      </c>
      <c r="B65" s="221" t="s">
        <v>21</v>
      </c>
      <c r="C65" s="207"/>
      <c r="D65" s="207"/>
      <c r="E65" s="208"/>
      <c r="F65" s="208"/>
      <c r="G65" s="77" t="s">
        <v>101</v>
      </c>
      <c r="H65" s="194">
        <f>TOTAIS!AL17+TOTAIS!AQ17+TOTAIS!AY17+TOTAIS!BG17+TOTAIS!BL17+TOTAIS!BQ17+TOTAIS!BV17+TOTAIS!CA17+TOTAIS!CF17+TOTAIS!CK17</f>
        <v>9.0022649412298765</v>
      </c>
      <c r="I65" s="194">
        <f>TOTAIS!AM17+TOTAIS!AR17+TOTAIS!AZ17+TOTAIS!BH17+TOTAIS!BM17+TOTAIS!BR17+TOTAIS!BW17+TOTAIS!CB17+TOTAIS!CG17+TOTAIS!CL17</f>
        <v>148.86852946567751</v>
      </c>
      <c r="J65" s="182">
        <v>34</v>
      </c>
      <c r="K65" s="182">
        <v>57</v>
      </c>
      <c r="L65" s="197"/>
      <c r="M65" s="199"/>
      <c r="N65" s="116"/>
      <c r="O65" s="116"/>
      <c r="P65" s="116"/>
    </row>
    <row r="66" spans="1:16" s="65" customFormat="1" hidden="1" x14ac:dyDescent="0.2">
      <c r="A66" s="99">
        <v>16</v>
      </c>
      <c r="B66" s="221" t="s">
        <v>22</v>
      </c>
      <c r="C66" s="207"/>
      <c r="D66" s="207"/>
      <c r="E66" s="208"/>
      <c r="F66" s="208"/>
      <c r="G66" s="77" t="s">
        <v>103</v>
      </c>
      <c r="H66" s="194">
        <f>TOTAIS!AL19+TOTAIS!AQ19+TOTAIS!AY19+TOTAIS!BG19+TOTAIS!BL19+TOTAIS!BQ19+TOTAIS!BV19+TOTAIS!CA19+TOTAIS!CF19+TOTAIS!CK19</f>
        <v>3.4090192543089772</v>
      </c>
      <c r="I66" s="194">
        <f>TOTAIS!AM19+TOTAIS!AR19+TOTAIS!AZ19+TOTAIS!BH19+TOTAIS!BM19+TOTAIS!BR19+TOTAIS!BW19+TOTAIS!CB19+TOTAIS!CG19+TOTAIS!CL19</f>
        <v>59.049427325982052</v>
      </c>
      <c r="J66" s="181">
        <v>114</v>
      </c>
      <c r="K66" s="181">
        <v>116</v>
      </c>
      <c r="L66" s="188"/>
      <c r="M66" s="189"/>
      <c r="N66" s="116"/>
      <c r="O66" s="116"/>
      <c r="P66" s="116"/>
    </row>
    <row r="67" spans="1:16" s="65" customFormat="1" hidden="1" x14ac:dyDescent="0.2">
      <c r="A67" s="99">
        <v>17</v>
      </c>
      <c r="B67" s="221" t="s">
        <v>22</v>
      </c>
      <c r="C67" s="207"/>
      <c r="D67" s="207"/>
      <c r="E67" s="209"/>
      <c r="F67" s="209"/>
      <c r="G67" s="77" t="s">
        <v>104</v>
      </c>
      <c r="H67" s="194">
        <f>TOTAIS!AL20+TOTAIS!AQ20+TOTAIS!AY20+TOTAIS!BG20+TOTAIS!BL20+TOTAIS!BQ20+TOTAIS!BV20+TOTAIS!CA20+TOTAIS!CF20+TOTAIS!CK20</f>
        <v>1.201974831543797</v>
      </c>
      <c r="I67" s="194">
        <f>TOTAIS!AM20+TOTAIS!AR20+TOTAIS!AZ20+TOTAIS!BH20+TOTAIS!BM20+TOTAIS!BR20+TOTAIS!BW20+TOTAIS!CB20+TOTAIS!CG20+TOTAIS!CL20</f>
        <v>33.576328541060292</v>
      </c>
      <c r="J67" s="181">
        <v>144</v>
      </c>
      <c r="K67" s="182">
        <v>144</v>
      </c>
      <c r="L67" s="188"/>
      <c r="M67" s="189"/>
      <c r="N67" s="116"/>
      <c r="O67" s="116"/>
      <c r="P67" s="116"/>
    </row>
    <row r="68" spans="1:16" s="65" customFormat="1" hidden="1" x14ac:dyDescent="0.2">
      <c r="A68" s="99">
        <v>18</v>
      </c>
      <c r="B68" s="221" t="s">
        <v>22</v>
      </c>
      <c r="C68" s="207"/>
      <c r="D68" s="207"/>
      <c r="E68" s="208"/>
      <c r="F68" s="208"/>
      <c r="G68" s="77" t="s">
        <v>105</v>
      </c>
      <c r="H68" s="194">
        <f>TOTAIS!AL21+TOTAIS!AQ21+TOTAIS!AY21+TOTAIS!BG21+TOTAIS!BL21+TOTAIS!BQ21+TOTAIS!BV21+TOTAIS!CA21+TOTAIS!CF21+TOTAIS!CK21</f>
        <v>1.3518160561113941</v>
      </c>
      <c r="I68" s="194">
        <f>TOTAIS!AM21+TOTAIS!AR21+TOTAIS!AZ21+TOTAIS!BH21+TOTAIS!BM21+TOTAIS!BR21+TOTAIS!BW21+TOTAIS!CB21+TOTAIS!CG21+TOTAIS!CL21</f>
        <v>35.363485276314236</v>
      </c>
      <c r="J68" s="182">
        <v>142</v>
      </c>
      <c r="K68" s="181">
        <v>141</v>
      </c>
      <c r="L68" s="197"/>
      <c r="M68" s="199"/>
      <c r="N68" s="116"/>
      <c r="O68" s="116"/>
      <c r="P68" s="116"/>
    </row>
    <row r="69" spans="1:16" s="65" customFormat="1" hidden="1" x14ac:dyDescent="0.2">
      <c r="A69" s="99">
        <v>20</v>
      </c>
      <c r="B69" s="220" t="s">
        <v>23</v>
      </c>
      <c r="C69" s="207"/>
      <c r="D69" s="207"/>
      <c r="E69" s="208"/>
      <c r="F69" s="208"/>
      <c r="G69" s="77" t="s">
        <v>107</v>
      </c>
      <c r="H69" s="194">
        <f>TOTAIS!AL23+TOTAIS!AQ23+TOTAIS!AY23+TOTAIS!BG23+TOTAIS!BL23+TOTAIS!BQ23+TOTAIS!BV23+TOTAIS!CA23+TOTAIS!CF23+TOTAIS!CK23</f>
        <v>22.582009103568435</v>
      </c>
      <c r="I69" s="194">
        <f>TOTAIS!AM23+TOTAIS!AR23+TOTAIS!AZ23+TOTAIS!BH23+TOTAIS!BM23+TOTAIS!BR23+TOTAIS!BW23+TOTAIS!CB23+TOTAIS!CG23+TOTAIS!CL23</f>
        <v>350.48371567560565</v>
      </c>
      <c r="J69" s="182">
        <v>11</v>
      </c>
      <c r="K69" s="182">
        <v>11</v>
      </c>
      <c r="L69" s="188"/>
      <c r="M69" s="189"/>
      <c r="N69" s="116"/>
      <c r="O69" s="116"/>
      <c r="P69" s="116"/>
    </row>
    <row r="70" spans="1:16" s="65" customFormat="1" hidden="1" x14ac:dyDescent="0.2">
      <c r="A70" s="99">
        <v>21</v>
      </c>
      <c r="B70" s="220" t="s">
        <v>23</v>
      </c>
      <c r="C70" s="207"/>
      <c r="D70" s="207"/>
      <c r="E70" s="208"/>
      <c r="F70" s="208"/>
      <c r="G70" s="77" t="s">
        <v>108</v>
      </c>
      <c r="H70" s="194">
        <f>TOTAIS!AL24+TOTAIS!AQ24+TOTAIS!AY24+TOTAIS!BG24+TOTAIS!BL24+TOTAIS!BQ24+TOTAIS!BV24+TOTAIS!CA24+TOTAIS!CF24+TOTAIS!CK24</f>
        <v>5.55173047075934</v>
      </c>
      <c r="I70" s="194">
        <f>TOTAIS!AM24+TOTAIS!AR24+TOTAIS!AZ24+TOTAIS!BH24+TOTAIS!BM24+TOTAIS!BR24+TOTAIS!BW24+TOTAIS!CB24+TOTAIS!CG24+TOTAIS!CL24</f>
        <v>142.10491646099118</v>
      </c>
      <c r="J70" s="182">
        <v>77</v>
      </c>
      <c r="K70" s="181">
        <v>59</v>
      </c>
      <c r="L70" s="188"/>
      <c r="M70" s="189"/>
      <c r="N70" s="116"/>
      <c r="O70" s="116"/>
      <c r="P70" s="116"/>
    </row>
    <row r="71" spans="1:16" s="65" customFormat="1" hidden="1" x14ac:dyDescent="0.2">
      <c r="A71" s="99">
        <v>22</v>
      </c>
      <c r="B71" s="220" t="s">
        <v>23</v>
      </c>
      <c r="C71" s="207"/>
      <c r="D71" s="207"/>
      <c r="E71" s="208"/>
      <c r="F71" s="208"/>
      <c r="G71" s="77" t="s">
        <v>109</v>
      </c>
      <c r="H71" s="194">
        <f>TOTAIS!AL25+TOTAIS!AQ25+TOTAIS!AY25+TOTAIS!BG25+TOTAIS!BL25+TOTAIS!BQ25+TOTAIS!BV25+TOTAIS!CA25+TOTAIS!CF25+TOTAIS!CK25</f>
        <v>2.9810060252988806</v>
      </c>
      <c r="I71" s="194">
        <f>TOTAIS!AM25+TOTAIS!AR25+TOTAIS!AZ25+TOTAIS!BH25+TOTAIS!BM25+TOTAIS!BR25+TOTAIS!BW25+TOTAIS!CB25+TOTAIS!CG25+TOTAIS!CL25</f>
        <v>57.416204327844355</v>
      </c>
      <c r="J71" s="181">
        <v>117</v>
      </c>
      <c r="K71" s="182">
        <v>119</v>
      </c>
      <c r="L71" s="197"/>
      <c r="M71" s="199"/>
      <c r="N71" s="116"/>
      <c r="O71" s="116"/>
      <c r="P71" s="116"/>
    </row>
    <row r="72" spans="1:16" s="65" customFormat="1" hidden="1" x14ac:dyDescent="0.2">
      <c r="A72" s="99">
        <v>23</v>
      </c>
      <c r="B72" s="220" t="s">
        <v>23</v>
      </c>
      <c r="C72" s="207"/>
      <c r="D72" s="207"/>
      <c r="E72" s="209"/>
      <c r="F72" s="209"/>
      <c r="G72" s="77" t="s">
        <v>110</v>
      </c>
      <c r="H72" s="194">
        <f>TOTAIS!AL26+TOTAIS!AQ26+TOTAIS!AY26+TOTAIS!BG26+TOTAIS!BL26+TOTAIS!BQ26+TOTAIS!BV26+TOTAIS!CA26+TOTAIS!CF26+TOTAIS!CK26</f>
        <v>1.2380186573063252</v>
      </c>
      <c r="I72" s="194">
        <f>TOTAIS!AM26+TOTAIS!AR26+TOTAIS!AZ26+TOTAIS!BH26+TOTAIS!BM26+TOTAIS!BR26+TOTAIS!BW26+TOTAIS!CB26+TOTAIS!CG26+TOTAIS!CL26</f>
        <v>32.602242719771311</v>
      </c>
      <c r="J72" s="181">
        <v>143</v>
      </c>
      <c r="K72" s="181">
        <v>143</v>
      </c>
      <c r="L72" s="188"/>
      <c r="M72" s="189"/>
      <c r="N72" s="116"/>
      <c r="O72" s="116"/>
      <c r="P72" s="116"/>
    </row>
    <row r="73" spans="1:16" s="65" customFormat="1" hidden="1" x14ac:dyDescent="0.2">
      <c r="A73" s="99">
        <v>24</v>
      </c>
      <c r="B73" s="220" t="s">
        <v>23</v>
      </c>
      <c r="C73" s="207"/>
      <c r="D73" s="207"/>
      <c r="E73" s="208"/>
      <c r="F73" s="208"/>
      <c r="G73" s="77" t="s">
        <v>111</v>
      </c>
      <c r="H73" s="194">
        <f>TOTAIS!AL27+TOTAIS!AQ27+TOTAIS!AY27+TOTAIS!BG27+TOTAIS!BL27+TOTAIS!BQ27+TOTAIS!BV27+TOTAIS!CA27+TOTAIS!CF27+TOTAIS!CK27</f>
        <v>2.496384716314163</v>
      </c>
      <c r="I73" s="194">
        <f>TOTAIS!AM27+TOTAIS!AR27+TOTAIS!AZ27+TOTAIS!BH27+TOTAIS!BM27+TOTAIS!BR27+TOTAIS!BW27+TOTAIS!CB27+TOTAIS!CG27+TOTAIS!CL27</f>
        <v>57.090990884211038</v>
      </c>
      <c r="J73" s="182">
        <v>126</v>
      </c>
      <c r="K73" s="182">
        <v>120</v>
      </c>
      <c r="L73" s="188"/>
      <c r="M73" s="189"/>
      <c r="N73" s="116"/>
      <c r="O73" s="116"/>
      <c r="P73" s="116"/>
    </row>
    <row r="74" spans="1:16" s="65" customFormat="1" hidden="1" x14ac:dyDescent="0.2">
      <c r="A74" s="99">
        <v>26</v>
      </c>
      <c r="B74" s="222" t="s">
        <v>24</v>
      </c>
      <c r="C74" s="207"/>
      <c r="D74" s="207"/>
      <c r="E74" s="208"/>
      <c r="F74" s="208"/>
      <c r="G74" s="77" t="s">
        <v>113</v>
      </c>
      <c r="H74" s="194">
        <f>TOTAIS!AL29+TOTAIS!AQ29+TOTAIS!AY29+TOTAIS!BG29+TOTAIS!BL29+TOTAIS!BQ29+TOTAIS!BV29+TOTAIS!CA29+TOTAIS!CF29+TOTAIS!CK29</f>
        <v>24.021707475290189</v>
      </c>
      <c r="I74" s="194">
        <f>TOTAIS!AM29+TOTAIS!AR29+TOTAIS!AZ29+TOTAIS!BH29+TOTAIS!BM29+TOTAIS!BR29+TOTAIS!BW29+TOTAIS!CB29+TOTAIS!CG29+TOTAIS!CL29</f>
        <v>390.19509283983172</v>
      </c>
      <c r="J74" s="182">
        <v>10</v>
      </c>
      <c r="K74" s="181">
        <v>9</v>
      </c>
      <c r="L74" s="197"/>
      <c r="M74" s="199"/>
      <c r="N74" s="116"/>
      <c r="O74" s="116"/>
      <c r="P74" s="116"/>
    </row>
    <row r="75" spans="1:16" s="65" customFormat="1" hidden="1" x14ac:dyDescent="0.2">
      <c r="A75" s="99">
        <v>28</v>
      </c>
      <c r="B75" s="221" t="s">
        <v>25</v>
      </c>
      <c r="C75" s="207"/>
      <c r="D75" s="207"/>
      <c r="E75" s="208"/>
      <c r="F75" s="208"/>
      <c r="G75" s="77" t="s">
        <v>115</v>
      </c>
      <c r="H75" s="194">
        <f>TOTAIS!AL31+TOTAIS!AQ31+TOTAIS!AY31+TOTAIS!BG31+TOTAIS!BL31+TOTAIS!BQ31+TOTAIS!BV31+TOTAIS!CA31+TOTAIS!CF31+TOTAIS!CK31</f>
        <v>12.426762948554403</v>
      </c>
      <c r="I75" s="194">
        <f>TOTAIS!AM31+TOTAIS!AR31+TOTAIS!AZ31+TOTAIS!BH31+TOTAIS!BM31+TOTAIS!BR31+TOTAIS!BW31+TOTAIS!CB31+TOTAIS!CG31+TOTAIS!CL31</f>
        <v>257.91880534681525</v>
      </c>
      <c r="J75" s="182">
        <v>19</v>
      </c>
      <c r="K75" s="182">
        <v>16</v>
      </c>
      <c r="L75" s="188"/>
      <c r="M75" s="189"/>
      <c r="N75" s="116"/>
      <c r="O75" s="116"/>
      <c r="P75" s="116"/>
    </row>
    <row r="76" spans="1:16" s="65" customFormat="1" hidden="1" x14ac:dyDescent="0.2">
      <c r="A76" s="99">
        <v>30</v>
      </c>
      <c r="B76" s="221" t="s">
        <v>26</v>
      </c>
      <c r="C76" s="207"/>
      <c r="D76" s="207"/>
      <c r="E76" s="208"/>
      <c r="F76" s="208"/>
      <c r="G76" s="77" t="s">
        <v>117</v>
      </c>
      <c r="H76" s="194">
        <f>TOTAIS!AL33+TOTAIS!AQ33+TOTAIS!AY33+TOTAIS!BG33+TOTAIS!BL33+TOTAIS!BQ33+TOTAIS!BV33+TOTAIS!CA33+TOTAIS!CF33+TOTAIS!CK33</f>
        <v>3.6365519071864498</v>
      </c>
      <c r="I76" s="194">
        <f>TOTAIS!AM33+TOTAIS!AR33+TOTAIS!AZ33+TOTAIS!BH33+TOTAIS!BM33+TOTAIS!BR33+TOTAIS!BW33+TOTAIS!CB33+TOTAIS!CG33+TOTAIS!CL33</f>
        <v>66.332094039651977</v>
      </c>
      <c r="J76" s="181">
        <v>112</v>
      </c>
      <c r="K76" s="181">
        <v>113</v>
      </c>
      <c r="L76" s="188"/>
      <c r="M76" s="189"/>
      <c r="N76" s="116"/>
      <c r="O76" s="116"/>
      <c r="P76" s="116"/>
    </row>
    <row r="77" spans="1:16" s="65" customFormat="1" hidden="1" x14ac:dyDescent="0.2">
      <c r="A77" s="99">
        <v>32</v>
      </c>
      <c r="B77" s="221" t="s">
        <v>27</v>
      </c>
      <c r="C77" s="207"/>
      <c r="D77" s="207"/>
      <c r="E77" s="209"/>
      <c r="F77" s="209"/>
      <c r="G77" s="77" t="s">
        <v>119</v>
      </c>
      <c r="H77" s="194">
        <f>TOTAIS!AL35+TOTAIS!AQ35+TOTAIS!AY35+TOTAIS!BG35+TOTAIS!BL35+TOTAIS!BQ35+TOTAIS!BV35+TOTAIS!CA35+TOTAIS!CF35+TOTAIS!CK35</f>
        <v>2.7000089828782259</v>
      </c>
      <c r="I77" s="194">
        <f>TOTAIS!AM35+TOTAIS!AR35+TOTAIS!AZ35+TOTAIS!BH35+TOTAIS!BM35+TOTAIS!BR35+TOTAIS!BW35+TOTAIS!CB35+TOTAIS!CG35+TOTAIS!CL35</f>
        <v>50.809407553701284</v>
      </c>
      <c r="J77" s="181">
        <v>123</v>
      </c>
      <c r="K77" s="182">
        <v>122</v>
      </c>
      <c r="L77" s="188"/>
      <c r="M77" s="189"/>
      <c r="N77" s="116"/>
      <c r="O77" s="116"/>
      <c r="P77" s="116"/>
    </row>
    <row r="78" spans="1:16" s="65" customFormat="1" hidden="1" x14ac:dyDescent="0.2">
      <c r="A78" s="99">
        <v>33</v>
      </c>
      <c r="B78" s="221" t="s">
        <v>27</v>
      </c>
      <c r="C78" s="207"/>
      <c r="D78" s="207"/>
      <c r="E78" s="208"/>
      <c r="F78" s="208"/>
      <c r="G78" s="77" t="s">
        <v>120</v>
      </c>
      <c r="H78" s="194">
        <f>TOTAIS!AL36+TOTAIS!AQ36+TOTAIS!AY36+TOTAIS!BG36+TOTAIS!BL36+TOTAIS!BQ36+TOTAIS!BV36+TOTAIS!CA36+TOTAIS!CF36+TOTAIS!CK36</f>
        <v>5.2879233740658949</v>
      </c>
      <c r="I78" s="194">
        <f>TOTAIS!AM36+TOTAIS!AR36+TOTAIS!AZ36+TOTAIS!BH36+TOTAIS!BM36+TOTAIS!BR36+TOTAIS!BW36+TOTAIS!CB36+TOTAIS!CG36+TOTAIS!CL36</f>
        <v>138.32187161518129</v>
      </c>
      <c r="J78" s="182">
        <v>83</v>
      </c>
      <c r="K78" s="181">
        <v>64</v>
      </c>
      <c r="L78" s="197"/>
      <c r="M78" s="199"/>
      <c r="N78" s="116"/>
      <c r="O78" s="116"/>
      <c r="P78" s="116"/>
    </row>
    <row r="79" spans="1:16" s="65" customFormat="1" hidden="1" x14ac:dyDescent="0.2">
      <c r="A79" s="99">
        <v>35</v>
      </c>
      <c r="B79" s="221" t="s">
        <v>28</v>
      </c>
      <c r="C79" s="207"/>
      <c r="D79" s="207"/>
      <c r="E79" s="208"/>
      <c r="F79" s="208"/>
      <c r="G79" s="77" t="s">
        <v>122</v>
      </c>
      <c r="H79" s="194">
        <f>TOTAIS!AL38+TOTAIS!AQ38+TOTAIS!AY38+TOTAIS!BG38+TOTAIS!BL38+TOTAIS!BQ38+TOTAIS!BV38+TOTAIS!CA38+TOTAIS!CF38+TOTAIS!CK38</f>
        <v>4.7561342288039876</v>
      </c>
      <c r="I79" s="194">
        <f>TOTAIS!AM38+TOTAIS!AR38+TOTAIS!AZ38+TOTAIS!BH38+TOTAIS!BM38+TOTAIS!BR38+TOTAIS!BW38+TOTAIS!CB38+TOTAIS!CG38+TOTAIS!CL38</f>
        <v>81.065023446918389</v>
      </c>
      <c r="J79" s="182">
        <v>93</v>
      </c>
      <c r="K79" s="182">
        <v>106</v>
      </c>
      <c r="L79" s="188"/>
      <c r="M79" s="189"/>
      <c r="N79" s="116"/>
      <c r="O79" s="116"/>
      <c r="P79" s="116"/>
    </row>
    <row r="80" spans="1:16" s="65" customFormat="1" hidden="1" x14ac:dyDescent="0.2">
      <c r="A80" s="99">
        <v>36</v>
      </c>
      <c r="B80" s="221" t="s">
        <v>28</v>
      </c>
      <c r="C80" s="207"/>
      <c r="D80" s="207"/>
      <c r="E80" s="208"/>
      <c r="F80" s="208"/>
      <c r="G80" s="77" t="s">
        <v>123</v>
      </c>
      <c r="H80" s="194">
        <f>TOTAIS!AL39+TOTAIS!AQ39+TOTAIS!AY39+TOTAIS!BG39+TOTAIS!BL39+TOTAIS!BQ39+TOTAIS!BV39+TOTAIS!CA39+TOTAIS!CF39+TOTAIS!CK39</f>
        <v>3.232110278171604</v>
      </c>
      <c r="I80" s="194">
        <f>TOTAIS!AM39+TOTAIS!AR39+TOTAIS!AZ39+TOTAIS!BH39+TOTAIS!BM39+TOTAIS!BR39+TOTAIS!BW39+TOTAIS!CB39+TOTAIS!CG39+TOTAIS!CL39</f>
        <v>96.213583210384954</v>
      </c>
      <c r="J80" s="182">
        <v>116</v>
      </c>
      <c r="K80" s="181">
        <v>95</v>
      </c>
      <c r="L80" s="188"/>
      <c r="M80" s="189"/>
      <c r="N80" s="116"/>
      <c r="O80" s="116"/>
      <c r="P80" s="116"/>
    </row>
    <row r="81" spans="1:16" s="65" customFormat="1" hidden="1" x14ac:dyDescent="0.2">
      <c r="A81" s="99">
        <v>38</v>
      </c>
      <c r="B81" s="221" t="s">
        <v>29</v>
      </c>
      <c r="C81" s="207"/>
      <c r="D81" s="207"/>
      <c r="E81" s="208"/>
      <c r="F81" s="208"/>
      <c r="G81" s="77" t="s">
        <v>125</v>
      </c>
      <c r="H81" s="194">
        <f>TOTAIS!AL41+TOTAIS!AQ41+TOTAIS!AY41+TOTAIS!BG41+TOTAIS!BL41+TOTAIS!BQ41+TOTAIS!BV41+TOTAIS!CA41+TOTAIS!CF41+TOTAIS!CK41</f>
        <v>1.7657982713404032</v>
      </c>
      <c r="I81" s="194">
        <f>TOTAIS!AM41+TOTAIS!AR41+TOTAIS!AZ41+TOTAIS!BH41+TOTAIS!BM41+TOTAIS!BR41+TOTAIS!BW41+TOTAIS!CB41+TOTAIS!CG41+TOTAIS!CL41</f>
        <v>42.923883124384034</v>
      </c>
      <c r="J81" s="181">
        <v>140</v>
      </c>
      <c r="K81" s="182">
        <v>139</v>
      </c>
      <c r="L81" s="188"/>
      <c r="M81" s="189"/>
      <c r="N81" s="116"/>
      <c r="O81" s="116"/>
      <c r="P81" s="116"/>
    </row>
    <row r="82" spans="1:16" s="65" customFormat="1" hidden="1" x14ac:dyDescent="0.2">
      <c r="A82" s="99">
        <v>39</v>
      </c>
      <c r="B82" s="221" t="s">
        <v>29</v>
      </c>
      <c r="C82" s="207"/>
      <c r="D82" s="207"/>
      <c r="E82" s="209"/>
      <c r="F82" s="209"/>
      <c r="G82" s="77" t="s">
        <v>126</v>
      </c>
      <c r="H82" s="194">
        <f>TOTAIS!AL42+TOTAIS!AQ42+TOTAIS!AY42+TOTAIS!BG42+TOTAIS!BL42+TOTAIS!BQ42+TOTAIS!BV42+TOTAIS!CA42+TOTAIS!CF42+TOTAIS!CK42</f>
        <v>4.607913570001033</v>
      </c>
      <c r="I82" s="194">
        <f>TOTAIS!AM42+TOTAIS!AR42+TOTAIS!AZ42+TOTAIS!BH42+TOTAIS!BM42+TOTAIS!BR42+TOTAIS!BW42+TOTAIS!CB42+TOTAIS!CG42+TOTAIS!CL42</f>
        <v>125.80231741681848</v>
      </c>
      <c r="J82" s="181">
        <v>100</v>
      </c>
      <c r="K82" s="181">
        <v>80</v>
      </c>
      <c r="L82" s="197"/>
      <c r="M82" s="199"/>
      <c r="N82" s="116"/>
      <c r="O82" s="116"/>
      <c r="P82" s="116"/>
    </row>
    <row r="83" spans="1:16" s="65" customFormat="1" hidden="1" x14ac:dyDescent="0.2">
      <c r="A83" s="99">
        <v>40</v>
      </c>
      <c r="B83" s="221" t="s">
        <v>29</v>
      </c>
      <c r="C83" s="207"/>
      <c r="D83" s="207"/>
      <c r="E83" s="208"/>
      <c r="F83" s="208"/>
      <c r="G83" s="77" t="s">
        <v>127</v>
      </c>
      <c r="H83" s="194">
        <f>TOTAIS!AL43+TOTAIS!AQ43+TOTAIS!AY43+TOTAIS!BG43+TOTAIS!BL43+TOTAIS!BQ43+TOTAIS!BV43+TOTAIS!CA43+TOTAIS!CF43+TOTAIS!CK43</f>
        <v>7.2888917318335968</v>
      </c>
      <c r="I83" s="194">
        <f>TOTAIS!AM43+TOTAIS!AR43+TOTAIS!AZ43+TOTAIS!BH43+TOTAIS!BM43+TOTAIS!BR43+TOTAIS!BW43+TOTAIS!CB43+TOTAIS!CG43+TOTAIS!CL43</f>
        <v>155.93893886975377</v>
      </c>
      <c r="J83" s="182">
        <v>49</v>
      </c>
      <c r="K83" s="182">
        <v>44</v>
      </c>
      <c r="L83" s="188"/>
      <c r="M83" s="189"/>
      <c r="N83" s="116"/>
      <c r="O83" s="116"/>
      <c r="P83" s="116"/>
    </row>
    <row r="84" spans="1:16" s="65" customFormat="1" hidden="1" x14ac:dyDescent="0.2">
      <c r="A84" s="99">
        <v>42</v>
      </c>
      <c r="B84" s="221" t="s">
        <v>30</v>
      </c>
      <c r="C84" s="207"/>
      <c r="D84" s="207"/>
      <c r="E84" s="208"/>
      <c r="F84" s="208"/>
      <c r="G84" s="77" t="s">
        <v>129</v>
      </c>
      <c r="H84" s="194">
        <f>TOTAIS!AL45+TOTAIS!AQ45+TOTAIS!AY45+TOTAIS!BG45+TOTAIS!BL45+TOTAIS!BQ45+TOTAIS!BV45+TOTAIS!CA45+TOTAIS!CF45+TOTAIS!CK45</f>
        <v>6.1021952853864727</v>
      </c>
      <c r="I84" s="194">
        <f>TOTAIS!AM45+TOTAIS!AR45+TOTAIS!AZ45+TOTAIS!BH45+TOTAIS!BM45+TOTAIS!BR45+TOTAIS!BW45+TOTAIS!CB45+TOTAIS!CG45+TOTAIS!CL45</f>
        <v>150.63772148529597</v>
      </c>
      <c r="J84" s="182">
        <v>65</v>
      </c>
      <c r="K84" s="181">
        <v>47</v>
      </c>
      <c r="L84" s="197"/>
      <c r="M84" s="199"/>
      <c r="N84" s="116"/>
      <c r="O84" s="116"/>
      <c r="P84" s="116"/>
    </row>
    <row r="85" spans="1:16" s="65" customFormat="1" hidden="1" x14ac:dyDescent="0.2">
      <c r="A85" s="99">
        <v>43</v>
      </c>
      <c r="B85" s="221" t="s">
        <v>30</v>
      </c>
      <c r="C85" s="207"/>
      <c r="D85" s="207"/>
      <c r="E85" s="208"/>
      <c r="F85" s="208"/>
      <c r="G85" s="77" t="s">
        <v>130</v>
      </c>
      <c r="H85" s="194">
        <f>TOTAIS!AL46+TOTAIS!AQ46+TOTAIS!AY46+TOTAIS!BG46+TOTAIS!BL46+TOTAIS!BQ46+TOTAIS!BV46+TOTAIS!CA46+TOTAIS!CF46+TOTAIS!CK46</f>
        <v>7.3300733288569209</v>
      </c>
      <c r="I85" s="194">
        <f>TOTAIS!AM46+TOTAIS!AR46+TOTAIS!AZ46+TOTAIS!BH46+TOTAIS!BM46+TOTAIS!BR46+TOTAIS!BW46+TOTAIS!CB46+TOTAIS!CG46+TOTAIS!CL46</f>
        <v>116.73190990544377</v>
      </c>
      <c r="J85" s="182">
        <v>48</v>
      </c>
      <c r="K85" s="182">
        <v>91</v>
      </c>
      <c r="L85" s="188"/>
      <c r="M85" s="189"/>
      <c r="N85" s="116"/>
      <c r="O85" s="116"/>
      <c r="P85" s="116"/>
    </row>
    <row r="86" spans="1:16" s="65" customFormat="1" hidden="1" x14ac:dyDescent="0.2">
      <c r="A86" s="99">
        <v>45</v>
      </c>
      <c r="B86" s="221" t="s">
        <v>31</v>
      </c>
      <c r="C86" s="207"/>
      <c r="D86" s="207"/>
      <c r="E86" s="208"/>
      <c r="F86" s="208"/>
      <c r="G86" s="77" t="s">
        <v>132</v>
      </c>
      <c r="H86" s="194">
        <f>TOTAIS!AL48+TOTAIS!AQ48+TOTAIS!AY48+TOTAIS!BG48+TOTAIS!BL48+TOTAIS!BQ48+TOTAIS!BV48+TOTAIS!CA48+TOTAIS!CF48+TOTAIS!CK48</f>
        <v>2.1915307083209292</v>
      </c>
      <c r="I86" s="194">
        <f>TOTAIS!AM48+TOTAIS!AR48+TOTAIS!AZ48+TOTAIS!BH48+TOTAIS!BM48+TOTAIS!BR48+TOTAIS!BW48+TOTAIS!CB48+TOTAIS!CG48+TOTAIS!CL48</f>
        <v>48.445345535314324</v>
      </c>
      <c r="J86" s="181">
        <v>129</v>
      </c>
      <c r="K86" s="181">
        <v>128</v>
      </c>
      <c r="L86" s="188"/>
      <c r="M86" s="189"/>
      <c r="N86" s="116"/>
      <c r="O86" s="116"/>
      <c r="P86" s="116"/>
    </row>
    <row r="87" spans="1:16" s="65" customFormat="1" hidden="1" x14ac:dyDescent="0.2">
      <c r="A87" s="99">
        <v>46</v>
      </c>
      <c r="B87" s="221" t="s">
        <v>31</v>
      </c>
      <c r="C87" s="207"/>
      <c r="D87" s="207"/>
      <c r="E87" s="209"/>
      <c r="F87" s="209"/>
      <c r="G87" s="77" t="s">
        <v>133</v>
      </c>
      <c r="H87" s="194">
        <f>TOTAIS!AL49+TOTAIS!AQ49+TOTAIS!AY49+TOTAIS!BG49+TOTAIS!BL49+TOTAIS!BQ49+TOTAIS!BV49+TOTAIS!CA49+TOTAIS!CF49+TOTAIS!CK49</f>
        <v>4.6453042295448341</v>
      </c>
      <c r="I87" s="194">
        <f>TOTAIS!AM49+TOTAIS!AR49+TOTAIS!AZ49+TOTAIS!BH49+TOTAIS!BM49+TOTAIS!BR49+TOTAIS!BW49+TOTAIS!CB49+TOTAIS!CG49+TOTAIS!CL49</f>
        <v>125.29516567629966</v>
      </c>
      <c r="J87" s="181">
        <v>97</v>
      </c>
      <c r="K87" s="182">
        <v>79</v>
      </c>
      <c r="L87" s="197"/>
      <c r="M87" s="199"/>
      <c r="N87" s="116"/>
      <c r="O87" s="116"/>
      <c r="P87" s="116"/>
    </row>
    <row r="88" spans="1:16" s="65" customFormat="1" hidden="1" x14ac:dyDescent="0.2">
      <c r="A88" s="99">
        <v>47</v>
      </c>
      <c r="B88" s="221" t="s">
        <v>31</v>
      </c>
      <c r="C88" s="207"/>
      <c r="D88" s="207"/>
      <c r="E88" s="208"/>
      <c r="F88" s="208"/>
      <c r="G88" s="77" t="s">
        <v>134</v>
      </c>
      <c r="H88" s="194">
        <f>TOTAIS!AL50+TOTAIS!AQ50+TOTAIS!AY50+TOTAIS!BG50+TOTAIS!BL50+TOTAIS!BQ50+TOTAIS!BV50+TOTAIS!CA50+TOTAIS!CF50+TOTAIS!CK50</f>
        <v>4.6767497110076617</v>
      </c>
      <c r="I88" s="194">
        <f>TOTAIS!AM50+TOTAIS!AR50+TOTAIS!AZ50+TOTAIS!BH50+TOTAIS!BM50+TOTAIS!BR50+TOTAIS!BW50+TOTAIS!CB50+TOTAIS!CG50+TOTAIS!CL50</f>
        <v>127.04877645621663</v>
      </c>
      <c r="J88" s="182">
        <v>96</v>
      </c>
      <c r="K88" s="181">
        <v>73</v>
      </c>
      <c r="L88" s="188"/>
      <c r="M88" s="189"/>
      <c r="N88" s="116"/>
      <c r="O88" s="116"/>
      <c r="P88" s="116"/>
    </row>
    <row r="89" spans="1:16" s="65" customFormat="1" hidden="1" x14ac:dyDescent="0.2">
      <c r="A89" s="99">
        <v>49</v>
      </c>
      <c r="B89" s="221" t="s">
        <v>32</v>
      </c>
      <c r="C89" s="207"/>
      <c r="D89" s="207"/>
      <c r="E89" s="208"/>
      <c r="F89" s="208"/>
      <c r="G89" s="77" t="s">
        <v>136</v>
      </c>
      <c r="H89" s="194">
        <f>TOTAIS!AL52+TOTAIS!AQ52+TOTAIS!AY52+TOTAIS!BG52+TOTAIS!BL52+TOTAIS!BQ52+TOTAIS!BV52+TOTAIS!CA52+TOTAIS!CF52+TOTAIS!CK52</f>
        <v>1.8308380463737568</v>
      </c>
      <c r="I89" s="194">
        <f>TOTAIS!AM52+TOTAIS!AR52+TOTAIS!AZ52+TOTAIS!BH52+TOTAIS!BM52+TOTAIS!BR52+TOTAIS!BW52+TOTAIS!CB52+TOTAIS!CG52+TOTAIS!CL52</f>
        <v>40.63312165111833</v>
      </c>
      <c r="J89" s="182">
        <v>139</v>
      </c>
      <c r="K89" s="182">
        <v>140</v>
      </c>
      <c r="L89" s="197"/>
      <c r="M89" s="199"/>
      <c r="N89" s="116"/>
      <c r="O89" s="116"/>
      <c r="P89" s="116"/>
    </row>
    <row r="90" spans="1:16" s="65" customFormat="1" hidden="1" x14ac:dyDescent="0.2">
      <c r="A90" s="99">
        <v>50</v>
      </c>
      <c r="B90" s="221" t="s">
        <v>32</v>
      </c>
      <c r="C90" s="207"/>
      <c r="D90" s="207"/>
      <c r="E90" s="208"/>
      <c r="F90" s="208"/>
      <c r="G90" s="77" t="s">
        <v>137</v>
      </c>
      <c r="H90" s="194">
        <f>TOTAIS!AL53+TOTAIS!AQ53+TOTAIS!AY53+TOTAIS!BG53+TOTAIS!BL53+TOTAIS!BQ53+TOTAIS!BV53+TOTAIS!CA53+TOTAIS!CF53+TOTAIS!CK53</f>
        <v>6.8178086305838068</v>
      </c>
      <c r="I90" s="194">
        <f>TOTAIS!AM53+TOTAIS!AR53+TOTAIS!AZ53+TOTAIS!BH53+TOTAIS!BM53+TOTAIS!BR53+TOTAIS!BW53+TOTAIS!CB53+TOTAIS!CG53+TOTAIS!CL53</f>
        <v>97.238828476552953</v>
      </c>
      <c r="J90" s="182">
        <v>55</v>
      </c>
      <c r="K90" s="181">
        <v>93</v>
      </c>
      <c r="L90" s="188"/>
      <c r="M90" s="189"/>
      <c r="N90" s="116"/>
      <c r="O90" s="116"/>
      <c r="P90" s="116"/>
    </row>
    <row r="91" spans="1:16" s="65" customFormat="1" hidden="1" x14ac:dyDescent="0.2">
      <c r="A91" s="99">
        <v>51</v>
      </c>
      <c r="B91" s="221" t="s">
        <v>32</v>
      </c>
      <c r="C91" s="207"/>
      <c r="D91" s="207"/>
      <c r="E91" s="208"/>
      <c r="F91" s="208"/>
      <c r="G91" s="77" t="s">
        <v>138</v>
      </c>
      <c r="H91" s="194">
        <f>TOTAIS!AL54+TOTAIS!AQ54+TOTAIS!AY54+TOTAIS!BG54+TOTAIS!BL54+TOTAIS!BQ54+TOTAIS!BV54+TOTAIS!CA54+TOTAIS!CF54+TOTAIS!CK54</f>
        <v>6.9153610511439227</v>
      </c>
      <c r="I91" s="194">
        <f>TOTAIS!AM54+TOTAIS!AR54+TOTAIS!AZ54+TOTAIS!BH54+TOTAIS!BM54+TOTAIS!BR54+TOTAIS!BW54+TOTAIS!CB54+TOTAIS!CG54+TOTAIS!CL54</f>
        <v>162.34881170153065</v>
      </c>
      <c r="J91" s="181">
        <v>54</v>
      </c>
      <c r="K91" s="182">
        <v>39</v>
      </c>
      <c r="L91" s="188"/>
      <c r="M91" s="189"/>
      <c r="N91" s="116"/>
      <c r="O91" s="116"/>
      <c r="P91" s="116"/>
    </row>
    <row r="92" spans="1:16" s="65" customFormat="1" hidden="1" x14ac:dyDescent="0.2">
      <c r="A92" s="99">
        <v>53</v>
      </c>
      <c r="B92" s="221" t="s">
        <v>33</v>
      </c>
      <c r="C92" s="207"/>
      <c r="D92" s="207"/>
      <c r="E92" s="209"/>
      <c r="F92" s="209"/>
      <c r="G92" s="77" t="s">
        <v>140</v>
      </c>
      <c r="H92" s="194">
        <f>TOTAIS!AL56+TOTAIS!AQ56+TOTAIS!AY56+TOTAIS!BG56+TOTAIS!BL56+TOTAIS!BQ56+TOTAIS!BV56+TOTAIS!CA56+TOTAIS!CF56+TOTAIS!CK56</f>
        <v>31.116276347029192</v>
      </c>
      <c r="I92" s="194">
        <f>TOTAIS!AM56+TOTAIS!AR56+TOTAIS!AZ56+TOTAIS!BH56+TOTAIS!BM56+TOTAIS!BR56+TOTAIS!BW56+TOTAIS!CB56+TOTAIS!CG56+TOTAIS!CL56</f>
        <v>454.50394867998961</v>
      </c>
      <c r="J92" s="181">
        <v>6</v>
      </c>
      <c r="K92" s="181">
        <v>7</v>
      </c>
      <c r="L92" s="197"/>
      <c r="M92" s="199"/>
      <c r="N92" s="116"/>
      <c r="O92" s="116"/>
      <c r="P92" s="116"/>
    </row>
    <row r="93" spans="1:16" s="65" customFormat="1" hidden="1" x14ac:dyDescent="0.2">
      <c r="A93" s="99">
        <v>55</v>
      </c>
      <c r="B93" s="222" t="s">
        <v>34</v>
      </c>
      <c r="C93" s="207"/>
      <c r="D93" s="207"/>
      <c r="E93" s="208"/>
      <c r="F93" s="208"/>
      <c r="G93" s="77" t="s">
        <v>142</v>
      </c>
      <c r="H93" s="194">
        <f>TOTAIS!AL58+TOTAIS!AQ58+TOTAIS!AY58+TOTAIS!BG58+TOTAIS!BL58+TOTAIS!BQ58+TOTAIS!BV58+TOTAIS!CA58+TOTAIS!CF58+TOTAIS!CK58</f>
        <v>12.464640110565956</v>
      </c>
      <c r="I93" s="194">
        <f>TOTAIS!AM58+TOTAIS!AR58+TOTAIS!AZ58+TOTAIS!BH58+TOTAIS!BM58+TOTAIS!BR58+TOTAIS!BW58+TOTAIS!CB58+TOTAIS!CG58+TOTAIS!CL58</f>
        <v>111.2464736987159</v>
      </c>
      <c r="J93" s="182">
        <v>18</v>
      </c>
      <c r="K93" s="182">
        <v>17</v>
      </c>
      <c r="L93" s="188"/>
      <c r="M93" s="189"/>
      <c r="N93" s="116"/>
      <c r="O93" s="116"/>
      <c r="P93" s="116"/>
    </row>
    <row r="94" spans="1:16" s="65" customFormat="1" hidden="1" x14ac:dyDescent="0.2">
      <c r="A94" s="99">
        <v>57</v>
      </c>
      <c r="B94" s="221" t="s">
        <v>35</v>
      </c>
      <c r="C94" s="207"/>
      <c r="D94" s="207"/>
      <c r="E94" s="208"/>
      <c r="F94" s="208"/>
      <c r="G94" s="77" t="s">
        <v>144</v>
      </c>
      <c r="H94" s="194">
        <f>TOTAIS!AL60+TOTAIS!AQ60+TOTAIS!AY60+TOTAIS!BG60+TOTAIS!BL60+TOTAIS!BQ60+TOTAIS!BV60+TOTAIS!CA60+TOTAIS!CF60+TOTAIS!CK60</f>
        <v>14.384217368105601</v>
      </c>
      <c r="I94" s="194">
        <f>TOTAIS!AM60+TOTAIS!AR60+TOTAIS!AZ60+TOTAIS!BH60+TOTAIS!BM60+TOTAIS!BR60+TOTAIS!BW60+TOTAIS!CB60+TOTAIS!CG60+TOTAIS!CL60</f>
        <v>214.93865485142658</v>
      </c>
      <c r="J94" s="182">
        <v>16</v>
      </c>
      <c r="K94" s="181">
        <v>20</v>
      </c>
      <c r="L94" s="188"/>
      <c r="M94" s="189"/>
      <c r="N94" s="116"/>
      <c r="O94" s="116"/>
      <c r="P94" s="116"/>
    </row>
    <row r="95" spans="1:16" s="65" customFormat="1" hidden="1" x14ac:dyDescent="0.2">
      <c r="A95" s="99">
        <v>58</v>
      </c>
      <c r="B95" s="221" t="s">
        <v>35</v>
      </c>
      <c r="C95" s="207"/>
      <c r="D95" s="207"/>
      <c r="E95" s="208"/>
      <c r="F95" s="208"/>
      <c r="G95" s="77" t="s">
        <v>145</v>
      </c>
      <c r="H95" s="194">
        <f>TOTAIS!AL61+TOTAIS!AQ61+TOTAIS!AY61+TOTAIS!BG61+TOTAIS!BL61+TOTAIS!BQ61+TOTAIS!BV61+TOTAIS!CA61+TOTAIS!CF61+TOTAIS!CK61</f>
        <v>4.4859836049087702</v>
      </c>
      <c r="I95" s="194">
        <f>TOTAIS!AM61+TOTAIS!AR61+TOTAIS!AZ61+TOTAIS!BH61+TOTAIS!BM61+TOTAIS!BR61+TOTAIS!BW61+TOTAIS!CB61+TOTAIS!CG61+TOTAIS!CL61</f>
        <v>74.660574537952044</v>
      </c>
      <c r="J95" s="182">
        <v>104</v>
      </c>
      <c r="K95" s="182">
        <v>110</v>
      </c>
      <c r="L95" s="188"/>
      <c r="M95" s="189"/>
      <c r="N95" s="116"/>
      <c r="O95" s="116"/>
      <c r="P95" s="116"/>
    </row>
    <row r="96" spans="1:16" s="65" customFormat="1" hidden="1" x14ac:dyDescent="0.2">
      <c r="A96" s="99">
        <v>61</v>
      </c>
      <c r="B96" s="221" t="s">
        <v>37</v>
      </c>
      <c r="C96" s="207"/>
      <c r="D96" s="207"/>
      <c r="E96" s="208"/>
      <c r="F96" s="208"/>
      <c r="G96" s="77" t="s">
        <v>148</v>
      </c>
      <c r="H96" s="194">
        <f>TOTAIS!AL64+TOTAIS!AQ64+TOTAIS!AY64+TOTAIS!BG64+TOTAIS!BL64+TOTAIS!BQ64+TOTAIS!BV64+TOTAIS!CA64+TOTAIS!CF64+TOTAIS!CK64</f>
        <v>2.8529510051955467</v>
      </c>
      <c r="I96" s="194">
        <f>TOTAIS!AM64+TOTAIS!AR64+TOTAIS!AZ64+TOTAIS!BH64+TOTAIS!BM64+TOTAIS!BR64+TOTAIS!BW64+TOTAIS!CB64+TOTAIS!CG64+TOTAIS!CL64</f>
        <v>55.573850612941392</v>
      </c>
      <c r="J96" s="181">
        <v>119</v>
      </c>
      <c r="K96" s="181">
        <v>124</v>
      </c>
      <c r="L96" s="197"/>
      <c r="M96" s="199"/>
      <c r="N96" s="116"/>
      <c r="O96" s="116"/>
      <c r="P96" s="116"/>
    </row>
    <row r="97" spans="1:16" s="65" customFormat="1" hidden="1" x14ac:dyDescent="0.2">
      <c r="A97" s="99">
        <v>62</v>
      </c>
      <c r="B97" s="221" t="s">
        <v>37</v>
      </c>
      <c r="C97" s="207"/>
      <c r="D97" s="207"/>
      <c r="E97" s="209"/>
      <c r="F97" s="209"/>
      <c r="G97" s="77" t="s">
        <v>149</v>
      </c>
      <c r="H97" s="194">
        <f>TOTAIS!AL65+TOTAIS!AQ65+TOTAIS!AY65+TOTAIS!BG65+TOTAIS!BL65+TOTAIS!BQ65+TOTAIS!BV65+TOTAIS!CA65+TOTAIS!CF65+TOTAIS!CK65</f>
        <v>7.2400589270216376</v>
      </c>
      <c r="I97" s="194">
        <f>TOTAIS!AM65+TOTAIS!AR65+TOTAIS!AZ65+TOTAIS!BH65+TOTAIS!BM65+TOTAIS!BR65+TOTAIS!BW65+TOTAIS!CB65+TOTAIS!CG65+TOTAIS!CL65</f>
        <v>165.32713463349887</v>
      </c>
      <c r="J97" s="181">
        <v>50</v>
      </c>
      <c r="K97" s="182">
        <v>38</v>
      </c>
      <c r="L97" s="188"/>
      <c r="M97" s="189"/>
      <c r="N97" s="116"/>
      <c r="O97" s="116"/>
      <c r="P97" s="116"/>
    </row>
    <row r="98" spans="1:16" s="65" customFormat="1" hidden="1" x14ac:dyDescent="0.2">
      <c r="A98" s="99">
        <v>63</v>
      </c>
      <c r="B98" s="221" t="s">
        <v>37</v>
      </c>
      <c r="C98" s="207"/>
      <c r="D98" s="207"/>
      <c r="E98" s="208"/>
      <c r="F98" s="208"/>
      <c r="G98" s="77" t="s">
        <v>150</v>
      </c>
      <c r="H98" s="194">
        <f>TOTAIS!AL66+TOTAIS!AQ66+TOTAIS!AY66+TOTAIS!BG66+TOTAIS!BL66+TOTAIS!BQ66+TOTAIS!BV66+TOTAIS!CA66+TOTAIS!CF66+TOTAIS!CK66</f>
        <v>2.0683299847646683</v>
      </c>
      <c r="I98" s="194">
        <f>TOTAIS!AM66+TOTAIS!AR66+TOTAIS!AZ66+TOTAIS!BH66+TOTAIS!BM66+TOTAIS!BR66+TOTAIS!BW66+TOTAIS!CB66+TOTAIS!CG66+TOTAIS!CL66</f>
        <v>47.940104309022402</v>
      </c>
      <c r="J98" s="182">
        <v>134</v>
      </c>
      <c r="K98" s="181">
        <v>131</v>
      </c>
      <c r="L98" s="188"/>
      <c r="M98" s="189"/>
      <c r="N98" s="116"/>
      <c r="O98" s="116"/>
      <c r="P98" s="116"/>
    </row>
    <row r="99" spans="1:16" s="65" customFormat="1" hidden="1" x14ac:dyDescent="0.2">
      <c r="A99" s="99">
        <v>65</v>
      </c>
      <c r="B99" s="221" t="s">
        <v>38</v>
      </c>
      <c r="C99" s="207"/>
      <c r="D99" s="207"/>
      <c r="E99" s="208"/>
      <c r="F99" s="208"/>
      <c r="G99" s="77" t="s">
        <v>152</v>
      </c>
      <c r="H99" s="194">
        <f>TOTAIS!AL68+TOTAIS!AQ68+TOTAIS!AY68+TOTAIS!BG68+TOTAIS!BL68+TOTAIS!BQ68+TOTAIS!BV68+TOTAIS!CA68+TOTAIS!CF68+TOTAIS!CK68</f>
        <v>6.4184529728180744</v>
      </c>
      <c r="I99" s="194">
        <f>TOTAIS!AM68+TOTAIS!AR68+TOTAIS!AZ68+TOTAIS!BH68+TOTAIS!BM68+TOTAIS!BR68+TOTAIS!BW68+TOTAIS!CB68+TOTAIS!CG68+TOTAIS!CL68</f>
        <v>152.22537240483646</v>
      </c>
      <c r="J99" s="182">
        <v>60</v>
      </c>
      <c r="K99" s="182">
        <v>45</v>
      </c>
      <c r="L99" s="197"/>
      <c r="M99" s="199"/>
      <c r="N99" s="116"/>
      <c r="O99" s="116"/>
      <c r="P99" s="116"/>
    </row>
    <row r="100" spans="1:16" s="65" customFormat="1" hidden="1" x14ac:dyDescent="0.2">
      <c r="A100" s="99">
        <v>66</v>
      </c>
      <c r="B100" s="221" t="s">
        <v>38</v>
      </c>
      <c r="C100" s="207"/>
      <c r="D100" s="207"/>
      <c r="E100" s="208"/>
      <c r="F100" s="208"/>
      <c r="G100" s="77" t="s">
        <v>153</v>
      </c>
      <c r="H100" s="194">
        <f>TOTAIS!AL69+TOTAIS!AQ69+TOTAIS!AY69+TOTAIS!BG69+TOTAIS!BL69+TOTAIS!BQ69+TOTAIS!BV69+TOTAIS!CA69+TOTAIS!CF69+TOTAIS!CK69</f>
        <v>4.6422137701627761</v>
      </c>
      <c r="I100" s="194">
        <f>TOTAIS!AM69+TOTAIS!AR69+TOTAIS!AZ69+TOTAIS!BH69+TOTAIS!BM69+TOTAIS!BR69+TOTAIS!BW69+TOTAIS!CB69+TOTAIS!CG69+TOTAIS!CL69</f>
        <v>79.0472397140786</v>
      </c>
      <c r="J100" s="182">
        <v>98</v>
      </c>
      <c r="K100" s="181">
        <v>109</v>
      </c>
      <c r="L100" s="188"/>
      <c r="M100" s="189"/>
      <c r="N100" s="116"/>
      <c r="O100" s="116"/>
      <c r="P100" s="116"/>
    </row>
    <row r="101" spans="1:16" s="65" customFormat="1" hidden="1" x14ac:dyDescent="0.2">
      <c r="A101" s="99">
        <v>68</v>
      </c>
      <c r="B101" s="221" t="s">
        <v>39</v>
      </c>
      <c r="C101" s="207"/>
      <c r="D101" s="207"/>
      <c r="E101" s="208"/>
      <c r="F101" s="208"/>
      <c r="G101" s="77" t="s">
        <v>155</v>
      </c>
      <c r="H101" s="194">
        <f>TOTAIS!AL71+TOTAIS!AQ71+TOTAIS!AY71+TOTAIS!BG71+TOTAIS!BL71+TOTAIS!BQ71+TOTAIS!BV71+TOTAIS!CA71+TOTAIS!CF71+TOTAIS!CK71</f>
        <v>1.9700968261277061</v>
      </c>
      <c r="I101" s="194">
        <f>TOTAIS!AM71+TOTAIS!AR71+TOTAIS!AZ71+TOTAIS!BH71+TOTAIS!BM71+TOTAIS!BR71+TOTAIS!BW71+TOTAIS!CB71+TOTAIS!CG71+TOTAIS!CL71</f>
        <v>46.847738187610702</v>
      </c>
      <c r="J101" s="181">
        <v>137</v>
      </c>
      <c r="K101" s="182">
        <v>133</v>
      </c>
      <c r="L101" s="197"/>
      <c r="M101" s="199"/>
      <c r="N101" s="116"/>
      <c r="O101" s="116"/>
      <c r="P101" s="116"/>
    </row>
    <row r="102" spans="1:16" s="65" customFormat="1" hidden="1" x14ac:dyDescent="0.2">
      <c r="A102" s="99">
        <v>69</v>
      </c>
      <c r="B102" s="221" t="s">
        <v>39</v>
      </c>
      <c r="C102" s="207"/>
      <c r="D102" s="207"/>
      <c r="E102" s="209"/>
      <c r="F102" s="209"/>
      <c r="G102" s="77" t="s">
        <v>156</v>
      </c>
      <c r="H102" s="194">
        <f>TOTAIS!AL72+TOTAIS!AQ72+TOTAIS!AY72+TOTAIS!BG72+TOTAIS!BL72+TOTAIS!BQ72+TOTAIS!BV72+TOTAIS!CA72+TOTAIS!CF72+TOTAIS!CK72</f>
        <v>8.3817180476466966</v>
      </c>
      <c r="I102" s="194">
        <f>TOTAIS!AM72+TOTAIS!AR72+TOTAIS!AZ72+TOTAIS!BH72+TOTAIS!BM72+TOTAIS!BR72+TOTAIS!BW72+TOTAIS!CB72+TOTAIS!CG72+TOTAIS!CL72</f>
        <v>181.43204003280266</v>
      </c>
      <c r="J102" s="181">
        <v>37</v>
      </c>
      <c r="K102" s="181">
        <v>27</v>
      </c>
      <c r="L102" s="188"/>
      <c r="M102" s="189"/>
      <c r="N102" s="116"/>
      <c r="O102" s="116"/>
      <c r="P102" s="116"/>
    </row>
    <row r="103" spans="1:16" s="65" customFormat="1" hidden="1" x14ac:dyDescent="0.2">
      <c r="A103" s="99">
        <v>71</v>
      </c>
      <c r="B103" s="221" t="s">
        <v>40</v>
      </c>
      <c r="C103" s="207"/>
      <c r="D103" s="207"/>
      <c r="E103" s="208"/>
      <c r="F103" s="208"/>
      <c r="G103" s="77" t="s">
        <v>158</v>
      </c>
      <c r="H103" s="194">
        <f>TOTAIS!AL74+TOTAIS!AQ74+TOTAIS!AY74+TOTAIS!BG74+TOTAIS!BL74+TOTAIS!BQ74+TOTAIS!BV74+TOTAIS!CA74+TOTAIS!CF74+TOTAIS!CK74</f>
        <v>7.5779567264148078</v>
      </c>
      <c r="I103" s="194">
        <f>TOTAIS!AM74+TOTAIS!AR74+TOTAIS!AZ74+TOTAIS!BH74+TOTAIS!BM74+TOTAIS!BR74+TOTAIS!BW74+TOTAIS!CB74+TOTAIS!CG74+TOTAIS!CL74</f>
        <v>118.24059249991627</v>
      </c>
      <c r="J103" s="182">
        <v>45</v>
      </c>
      <c r="K103" s="182">
        <v>90</v>
      </c>
      <c r="L103" s="188"/>
      <c r="M103" s="189"/>
      <c r="N103" s="116"/>
      <c r="O103" s="116"/>
      <c r="P103" s="116"/>
    </row>
    <row r="104" spans="1:16" s="65" customFormat="1" hidden="1" x14ac:dyDescent="0.2">
      <c r="A104" s="99">
        <v>72</v>
      </c>
      <c r="B104" s="221" t="s">
        <v>40</v>
      </c>
      <c r="C104" s="207"/>
      <c r="D104" s="207"/>
      <c r="E104" s="208"/>
      <c r="F104" s="208"/>
      <c r="G104" s="77" t="s">
        <v>159</v>
      </c>
      <c r="H104" s="194">
        <f>TOTAIS!AL75+TOTAIS!AQ75+TOTAIS!AY75+TOTAIS!BG75+TOTAIS!BL75+TOTAIS!BQ75+TOTAIS!BV75+TOTAIS!CA75+TOTAIS!CF75+TOTAIS!CK75</f>
        <v>5.8839520375433265</v>
      </c>
      <c r="I104" s="194">
        <f>TOTAIS!AM75+TOTAIS!AR75+TOTAIS!AZ75+TOTAIS!BH75+TOTAIS!BM75+TOTAIS!BR75+TOTAIS!BW75+TOTAIS!CB75+TOTAIS!CG75+TOTAIS!CL75</f>
        <v>145.47250869824458</v>
      </c>
      <c r="J104" s="182">
        <v>71</v>
      </c>
      <c r="K104" s="181">
        <v>56</v>
      </c>
      <c r="L104" s="197"/>
      <c r="M104" s="199"/>
      <c r="N104" s="116"/>
      <c r="O104" s="116"/>
      <c r="P104" s="116"/>
    </row>
    <row r="105" spans="1:16" s="65" customFormat="1" hidden="1" x14ac:dyDescent="0.2">
      <c r="A105" s="99">
        <v>74</v>
      </c>
      <c r="B105" s="221" t="s">
        <v>41</v>
      </c>
      <c r="C105" s="207"/>
      <c r="D105" s="207"/>
      <c r="E105" s="208"/>
      <c r="F105" s="208"/>
      <c r="G105" s="77" t="s">
        <v>161</v>
      </c>
      <c r="H105" s="194">
        <f>TOTAIS!AL77+TOTAIS!AQ77+TOTAIS!AY77+TOTAIS!BG77+TOTAIS!BL77+TOTAIS!BQ77+TOTAIS!BV77+TOTAIS!CA77+TOTAIS!CF77+TOTAIS!CK77</f>
        <v>4.5064091040577186</v>
      </c>
      <c r="I105" s="194">
        <f>TOTAIS!AM77+TOTAIS!AR77+TOTAIS!AZ77+TOTAIS!BH77+TOTAIS!BM77+TOTAIS!BR77+TOTAIS!BW77+TOTAIS!CB77+TOTAIS!CG77+TOTAIS!CL77</f>
        <v>122.02943046666171</v>
      </c>
      <c r="J105" s="182">
        <v>102</v>
      </c>
      <c r="K105" s="182">
        <v>81</v>
      </c>
      <c r="L105" s="188"/>
      <c r="M105" s="189"/>
      <c r="N105" s="116"/>
      <c r="O105" s="116"/>
      <c r="P105" s="116"/>
    </row>
    <row r="106" spans="1:16" s="65" customFormat="1" hidden="1" x14ac:dyDescent="0.2">
      <c r="A106" s="99">
        <v>75</v>
      </c>
      <c r="B106" s="221" t="s">
        <v>41</v>
      </c>
      <c r="C106" s="207"/>
      <c r="D106" s="207"/>
      <c r="E106" s="209"/>
      <c r="F106" s="209"/>
      <c r="G106" s="77" t="s">
        <v>162</v>
      </c>
      <c r="H106" s="194">
        <f>TOTAIS!AL78+TOTAIS!AQ78+TOTAIS!AY78+TOTAIS!BG78+TOTAIS!BL78+TOTAIS!BQ78+TOTAIS!BV78+TOTAIS!CA78+TOTAIS!CF78+TOTAIS!CK78</f>
        <v>5.3987298604938578</v>
      </c>
      <c r="I106" s="194">
        <f>TOTAIS!AM78+TOTAIS!AR78+TOTAIS!AZ78+TOTAIS!BH78+TOTAIS!BM78+TOTAIS!BR78+TOTAIS!BW78+TOTAIS!CB78+TOTAIS!CG78+TOTAIS!CL78</f>
        <v>137.44384304702129</v>
      </c>
      <c r="J106" s="181">
        <v>81</v>
      </c>
      <c r="K106" s="181">
        <v>68</v>
      </c>
      <c r="L106" s="197"/>
      <c r="M106" s="199"/>
      <c r="N106" s="116"/>
      <c r="O106" s="116"/>
      <c r="P106" s="116"/>
    </row>
    <row r="107" spans="1:16" s="65" customFormat="1" hidden="1" x14ac:dyDescent="0.2">
      <c r="A107" s="99">
        <v>76</v>
      </c>
      <c r="B107" s="221" t="s">
        <v>41</v>
      </c>
      <c r="C107" s="207"/>
      <c r="D107" s="207"/>
      <c r="E107" s="208"/>
      <c r="F107" s="208"/>
      <c r="G107" s="77" t="s">
        <v>163</v>
      </c>
      <c r="H107" s="194">
        <f>TOTAIS!AL79+TOTAIS!AQ79+TOTAIS!AY79+TOTAIS!BG79+TOTAIS!BL79+TOTAIS!BQ79+TOTAIS!BV79+TOTAIS!CA79+TOTAIS!CF79+TOTAIS!CK79</f>
        <v>6.4056561429051717</v>
      </c>
      <c r="I107" s="194">
        <f>TOTAIS!AM79+TOTAIS!AR79+TOTAIS!AZ79+TOTAIS!BH79+TOTAIS!BM79+TOTAIS!BR79+TOTAIS!BW79+TOTAIS!CB79+TOTAIS!CG79+TOTAIS!CL79</f>
        <v>151.01268619407708</v>
      </c>
      <c r="J107" s="181">
        <v>61</v>
      </c>
      <c r="K107" s="182">
        <v>50</v>
      </c>
      <c r="L107" s="197"/>
      <c r="M107" s="199"/>
      <c r="N107" s="116"/>
      <c r="O107" s="116"/>
      <c r="P107" s="116"/>
    </row>
    <row r="108" spans="1:16" s="65" customFormat="1" hidden="1" x14ac:dyDescent="0.2">
      <c r="A108" s="99">
        <v>78</v>
      </c>
      <c r="B108" s="221" t="s">
        <v>42</v>
      </c>
      <c r="C108" s="207"/>
      <c r="D108" s="207"/>
      <c r="E108" s="208"/>
      <c r="F108" s="208"/>
      <c r="G108" s="77" t="s">
        <v>165</v>
      </c>
      <c r="H108" s="194">
        <f>TOTAIS!AL81+TOTAIS!AQ81+TOTAIS!AY81+TOTAIS!BG81+TOTAIS!BL81+TOTAIS!BQ81+TOTAIS!BV81+TOTAIS!CA81+TOTAIS!CF81+TOTAIS!CK81</f>
        <v>11.643240192055154</v>
      </c>
      <c r="I108" s="194">
        <f>TOTAIS!AM81+TOTAIS!AR81+TOTAIS!AZ81+TOTAIS!BH81+TOTAIS!BM81+TOTAIS!BR81+TOTAIS!BW81+TOTAIS!CB81+TOTAIS!CG81+TOTAIS!CL81</f>
        <v>234.86012446969772</v>
      </c>
      <c r="J108" s="182">
        <v>23</v>
      </c>
      <c r="K108" s="181">
        <v>19</v>
      </c>
      <c r="L108" s="188"/>
      <c r="M108" s="189"/>
      <c r="N108" s="116"/>
      <c r="O108" s="116"/>
      <c r="P108" s="116"/>
    </row>
    <row r="109" spans="1:16" s="65" customFormat="1" hidden="1" x14ac:dyDescent="0.2">
      <c r="A109" s="99">
        <v>79</v>
      </c>
      <c r="B109" s="221" t="s">
        <v>42</v>
      </c>
      <c r="C109" s="207"/>
      <c r="D109" s="207"/>
      <c r="E109" s="208"/>
      <c r="F109" s="208"/>
      <c r="G109" s="77" t="s">
        <v>166</v>
      </c>
      <c r="H109" s="194">
        <f>TOTAIS!AL82+TOTAIS!AQ82+TOTAIS!AY82+TOTAIS!BG82+TOTAIS!BL82+TOTAIS!BQ82+TOTAIS!BV82+TOTAIS!CA82+TOTAIS!CF82+TOTAIS!CK82</f>
        <v>4.9047752507984361</v>
      </c>
      <c r="I109" s="194">
        <f>TOTAIS!AM82+TOTAIS!AR82+TOTAIS!AZ82+TOTAIS!BH82+TOTAIS!BM82+TOTAIS!BR82+TOTAIS!BW82+TOTAIS!CB82+TOTAIS!CG82+TOTAIS!CL82</f>
        <v>86.489098701713829</v>
      </c>
      <c r="J109" s="182">
        <v>87</v>
      </c>
      <c r="K109" s="182">
        <v>102</v>
      </c>
      <c r="L109" s="197"/>
      <c r="M109" s="199"/>
      <c r="N109" s="116"/>
      <c r="O109" s="116"/>
      <c r="P109" s="116"/>
    </row>
    <row r="110" spans="1:16" s="65" customFormat="1" hidden="1" x14ac:dyDescent="0.2">
      <c r="A110" s="99">
        <v>80</v>
      </c>
      <c r="B110" s="221" t="s">
        <v>42</v>
      </c>
      <c r="C110" s="207"/>
      <c r="D110" s="207"/>
      <c r="E110" s="208"/>
      <c r="F110" s="208"/>
      <c r="G110" s="77" t="s">
        <v>167</v>
      </c>
      <c r="H110" s="194">
        <f>TOTAIS!AL83+TOTAIS!AQ83+TOTAIS!AY83+TOTAIS!BG83+TOTAIS!BL83+TOTAIS!BQ83+TOTAIS!BV83+TOTAIS!CA83+TOTAIS!CF83+TOTAIS!CK83</f>
        <v>5.5795170602697732</v>
      </c>
      <c r="I110" s="194">
        <f>TOTAIS!AM83+TOTAIS!AR83+TOTAIS!AZ83+TOTAIS!BH83+TOTAIS!BM83+TOTAIS!BR83+TOTAIS!BW83+TOTAIS!CB83+TOTAIS!CG83+TOTAIS!CL83</f>
        <v>140.29757122323397</v>
      </c>
      <c r="J110" s="182">
        <v>75</v>
      </c>
      <c r="K110" s="181">
        <v>62</v>
      </c>
      <c r="L110" s="188"/>
      <c r="M110" s="189"/>
      <c r="N110" s="116"/>
      <c r="O110" s="116"/>
      <c r="P110" s="116"/>
    </row>
    <row r="111" spans="1:16" s="65" customFormat="1" hidden="1" x14ac:dyDescent="0.2">
      <c r="A111" s="99">
        <v>82</v>
      </c>
      <c r="B111" s="221" t="s">
        <v>43</v>
      </c>
      <c r="C111" s="207"/>
      <c r="D111" s="207"/>
      <c r="E111" s="209"/>
      <c r="F111" s="209"/>
      <c r="G111" s="77" t="s">
        <v>169</v>
      </c>
      <c r="H111" s="194">
        <f>TOTAIS!AL85+TOTAIS!AQ85+TOTAIS!AY85+TOTAIS!BG85+TOTAIS!BL85+TOTAIS!BQ85+TOTAIS!BV85+TOTAIS!CA85+TOTAIS!CF85+TOTAIS!CK85</f>
        <v>5.753619198675656</v>
      </c>
      <c r="I111" s="194">
        <f>TOTAIS!AM85+TOTAIS!AR85+TOTAIS!AZ85+TOTAIS!BH85+TOTAIS!BM85+TOTAIS!BR85+TOTAIS!BW85+TOTAIS!CB85+TOTAIS!CG85+TOTAIS!CL85</f>
        <v>94.839379236643381</v>
      </c>
      <c r="J111" s="181">
        <v>73</v>
      </c>
      <c r="K111" s="182">
        <v>99</v>
      </c>
      <c r="L111" s="188"/>
      <c r="M111" s="189"/>
      <c r="N111" s="116"/>
      <c r="O111" s="116"/>
      <c r="P111" s="116"/>
    </row>
    <row r="112" spans="1:16" s="65" customFormat="1" hidden="1" x14ac:dyDescent="0.2">
      <c r="A112" s="99">
        <v>84</v>
      </c>
      <c r="B112" s="221" t="s">
        <v>44</v>
      </c>
      <c r="C112" s="207"/>
      <c r="D112" s="207"/>
      <c r="E112" s="208"/>
      <c r="F112" s="208"/>
      <c r="G112" s="77" t="s">
        <v>171</v>
      </c>
      <c r="H112" s="194">
        <f>TOTAIS!AL87+TOTAIS!AQ87+TOTAIS!AY87+TOTAIS!BG87+TOTAIS!BL87+TOTAIS!BQ87+TOTAIS!BV87+TOTAIS!CA87+TOTAIS!CF87+TOTAIS!CK87</f>
        <v>2.8387163077083204</v>
      </c>
      <c r="I112" s="194">
        <f>TOTAIS!AM87+TOTAIS!AR87+TOTAIS!AZ87+TOTAIS!BH87+TOTAIS!BM87+TOTAIS!BR87+TOTAIS!BW87+TOTAIS!CB87+TOTAIS!CG87+TOTAIS!CL87</f>
        <v>59.516037896264351</v>
      </c>
      <c r="J112" s="181">
        <v>120</v>
      </c>
      <c r="K112" s="181">
        <v>118</v>
      </c>
      <c r="L112" s="188"/>
      <c r="M112" s="189"/>
      <c r="N112" s="116"/>
      <c r="O112" s="116"/>
      <c r="P112" s="116"/>
    </row>
    <row r="113" spans="1:16" s="65" customFormat="1" hidden="1" x14ac:dyDescent="0.2">
      <c r="A113" s="99">
        <v>85</v>
      </c>
      <c r="B113" s="221" t="s">
        <v>44</v>
      </c>
      <c r="C113" s="207"/>
      <c r="D113" s="207"/>
      <c r="E113" s="208"/>
      <c r="F113" s="208"/>
      <c r="G113" s="77" t="s">
        <v>172</v>
      </c>
      <c r="H113" s="194">
        <f>TOTAIS!AL88+TOTAIS!AQ88+TOTAIS!AY88+TOTAIS!BG88+TOTAIS!BL88+TOTAIS!BQ88+TOTAIS!BV88+TOTAIS!CA88+TOTAIS!CF88+TOTAIS!CK88</f>
        <v>4.634032423070094</v>
      </c>
      <c r="I113" s="194">
        <f>TOTAIS!AM88+TOTAIS!AR88+TOTAIS!AZ88+TOTAIS!BH88+TOTAIS!BM88+TOTAIS!BR88+TOTAIS!BW88+TOTAIS!CB88+TOTAIS!CG88+TOTAIS!CL88</f>
        <v>124.32313234558131</v>
      </c>
      <c r="J113" s="182">
        <v>99</v>
      </c>
      <c r="K113" s="182">
        <v>83</v>
      </c>
      <c r="L113" s="188"/>
      <c r="M113" s="189"/>
      <c r="N113" s="116"/>
      <c r="O113" s="116"/>
      <c r="P113" s="116"/>
    </row>
    <row r="114" spans="1:16" s="65" customFormat="1" hidden="1" x14ac:dyDescent="0.2">
      <c r="A114" s="99">
        <v>87</v>
      </c>
      <c r="B114" s="221" t="s">
        <v>45</v>
      </c>
      <c r="C114" s="207"/>
      <c r="D114" s="207"/>
      <c r="E114" s="208"/>
      <c r="F114" s="208"/>
      <c r="G114" s="77" t="s">
        <v>174</v>
      </c>
      <c r="H114" s="194">
        <f>TOTAIS!AL90+TOTAIS!AQ90+TOTAIS!AY90+TOTAIS!BG90+TOTAIS!BL90+TOTAIS!BQ90+TOTAIS!BV90+TOTAIS!CA90+TOTAIS!CF90+TOTAIS!CK90</f>
        <v>6.5347029520925997</v>
      </c>
      <c r="I114" s="194">
        <f>TOTAIS!AM90+TOTAIS!AR90+TOTAIS!AZ90+TOTAIS!BH90+TOTAIS!BM90+TOTAIS!BR90+TOTAIS!BW90+TOTAIS!CB90+TOTAIS!CG90+TOTAIS!CL90</f>
        <v>154.84900422735976</v>
      </c>
      <c r="J114" s="182">
        <v>58</v>
      </c>
      <c r="K114" s="181">
        <v>46</v>
      </c>
      <c r="L114" s="197"/>
      <c r="M114" s="199"/>
      <c r="N114" s="116"/>
      <c r="O114" s="116"/>
      <c r="P114" s="116"/>
    </row>
    <row r="115" spans="1:16" s="65" customFormat="1" hidden="1" x14ac:dyDescent="0.2">
      <c r="A115" s="99">
        <v>89</v>
      </c>
      <c r="B115" s="220" t="s">
        <v>46</v>
      </c>
      <c r="C115" s="207"/>
      <c r="D115" s="207"/>
      <c r="E115" s="208"/>
      <c r="F115" s="208"/>
      <c r="G115" s="77" t="s">
        <v>176</v>
      </c>
      <c r="H115" s="194">
        <f>TOTAIS!AL92+TOTAIS!AQ92+TOTAIS!AY92+TOTAIS!BG92+TOTAIS!BL92+TOTAIS!BQ92+TOTAIS!BV92+TOTAIS!CA92+TOTAIS!CF92+TOTAIS!CK92</f>
        <v>7.7917285146908446</v>
      </c>
      <c r="I115" s="194">
        <f>TOTAIS!AM92+TOTAIS!AR92+TOTAIS!AZ92+TOTAIS!BH92+TOTAIS!BM92+TOTAIS!BR92+TOTAIS!BW92+TOTAIS!CB92+TOTAIS!CG92+TOTAIS!CL92</f>
        <v>176.54962108512669</v>
      </c>
      <c r="J115" s="182">
        <v>43</v>
      </c>
      <c r="K115" s="182">
        <v>32</v>
      </c>
      <c r="L115" s="188"/>
      <c r="M115" s="189"/>
      <c r="N115" s="116"/>
      <c r="O115" s="116"/>
      <c r="P115" s="116"/>
    </row>
    <row r="116" spans="1:16" s="65" customFormat="1" hidden="1" x14ac:dyDescent="0.2">
      <c r="A116" s="99">
        <v>90</v>
      </c>
      <c r="B116" s="220" t="s">
        <v>46</v>
      </c>
      <c r="C116" s="207"/>
      <c r="D116" s="207"/>
      <c r="E116" s="209"/>
      <c r="F116" s="209"/>
      <c r="G116" s="77" t="s">
        <v>177</v>
      </c>
      <c r="H116" s="194">
        <f>TOTAIS!AL93+TOTAIS!AQ93+TOTAIS!AY93+TOTAIS!BG93+TOTAIS!BL93+TOTAIS!BQ93+TOTAIS!BV93+TOTAIS!CA93+TOTAIS!CF93+TOTAIS!CK93</f>
        <v>4.7739923971671416</v>
      </c>
      <c r="I116" s="194">
        <f>TOTAIS!AM93+TOTAIS!AR93+TOTAIS!AZ93+TOTAIS!BH93+TOTAIS!BM93+TOTAIS!BR93+TOTAIS!BW93+TOTAIS!CB93+TOTAIS!CG93+TOTAIS!CL93</f>
        <v>127.34000376990312</v>
      </c>
      <c r="J116" s="181">
        <v>92</v>
      </c>
      <c r="K116" s="181">
        <v>76</v>
      </c>
      <c r="L116" s="197"/>
      <c r="M116" s="199"/>
      <c r="N116" s="116"/>
      <c r="O116" s="116"/>
      <c r="P116" s="116"/>
    </row>
    <row r="117" spans="1:16" s="65" customFormat="1" hidden="1" x14ac:dyDescent="0.2">
      <c r="A117" s="99">
        <v>92</v>
      </c>
      <c r="B117" s="220" t="s">
        <v>47</v>
      </c>
      <c r="C117" s="207"/>
      <c r="D117" s="207"/>
      <c r="E117" s="208"/>
      <c r="F117" s="208"/>
      <c r="G117" s="77" t="s">
        <v>179</v>
      </c>
      <c r="H117" s="194">
        <f>TOTAIS!AL95+TOTAIS!AQ95+TOTAIS!AY95+TOTAIS!BG95+TOTAIS!BL95+TOTAIS!BQ95+TOTAIS!BV95+TOTAIS!CA95+TOTAIS!CF95+TOTAIS!CK95</f>
        <v>4.7761529075437688</v>
      </c>
      <c r="I117" s="194">
        <f>TOTAIS!AM95+TOTAIS!AR95+TOTAIS!AZ95+TOTAIS!BH95+TOTAIS!BM95+TOTAIS!BR95+TOTAIS!BW95+TOTAIS!CB95+TOTAIS!CG95+TOTAIS!CL95</f>
        <v>125.48275735492584</v>
      </c>
      <c r="J117" s="181">
        <v>91</v>
      </c>
      <c r="K117" s="182">
        <v>75</v>
      </c>
      <c r="L117" s="188"/>
      <c r="M117" s="189"/>
      <c r="N117" s="116"/>
      <c r="O117" s="116"/>
      <c r="P117" s="116"/>
    </row>
    <row r="118" spans="1:16" s="65" customFormat="1" hidden="1" x14ac:dyDescent="0.2">
      <c r="A118" s="99">
        <v>93</v>
      </c>
      <c r="B118" s="220" t="s">
        <v>47</v>
      </c>
      <c r="C118" s="207"/>
      <c r="D118" s="207"/>
      <c r="E118" s="208"/>
      <c r="F118" s="208"/>
      <c r="G118" s="77" t="s">
        <v>180</v>
      </c>
      <c r="H118" s="194">
        <f>TOTAIS!AL96+TOTAIS!AQ96+TOTAIS!AY96+TOTAIS!BG96+TOTAIS!BL96+TOTAIS!BQ96+TOTAIS!BV96+TOTAIS!CA96+TOTAIS!CF96+TOTAIS!CK96</f>
        <v>12.18053341023553</v>
      </c>
      <c r="I118" s="194">
        <f>TOTAIS!AM96+TOTAIS!AR96+TOTAIS!AZ96+TOTAIS!BH96+TOTAIS!BM96+TOTAIS!BR96+TOTAIS!BW96+TOTAIS!CB96+TOTAIS!CG96+TOTAIS!CL96</f>
        <v>193.63717294640031</v>
      </c>
      <c r="J118" s="182">
        <v>22</v>
      </c>
      <c r="K118" s="181">
        <v>26</v>
      </c>
      <c r="L118" s="188"/>
      <c r="M118" s="189"/>
      <c r="N118" s="116"/>
      <c r="O118" s="116"/>
      <c r="P118" s="116"/>
    </row>
    <row r="119" spans="1:16" s="65" customFormat="1" hidden="1" x14ac:dyDescent="0.2">
      <c r="A119" s="99">
        <v>94</v>
      </c>
      <c r="B119" s="220" t="s">
        <v>47</v>
      </c>
      <c r="C119" s="207"/>
      <c r="D119" s="207"/>
      <c r="E119" s="208"/>
      <c r="F119" s="208"/>
      <c r="G119" s="77" t="s">
        <v>181</v>
      </c>
      <c r="H119" s="194">
        <f>TOTAIS!AL97+TOTAIS!AQ97+TOTAIS!AY97+TOTAIS!BG97+TOTAIS!BL97+TOTAIS!BQ97+TOTAIS!BV97+TOTAIS!CA97+TOTAIS!CF97+TOTAIS!CK97</f>
        <v>7.2090315810308674</v>
      </c>
      <c r="I119" s="194">
        <f>TOTAIS!AM97+TOTAIS!AR97+TOTAIS!AZ97+TOTAIS!BH97+TOTAIS!BM97+TOTAIS!BR97+TOTAIS!BW97+TOTAIS!CB97+TOTAIS!CG97+TOTAIS!CL97</f>
        <v>167.67930574433171</v>
      </c>
      <c r="J119" s="182">
        <v>51</v>
      </c>
      <c r="K119" s="182">
        <v>36</v>
      </c>
      <c r="L119" s="197"/>
      <c r="M119" s="199"/>
      <c r="N119" s="116"/>
      <c r="O119" s="116"/>
      <c r="P119" s="116"/>
    </row>
    <row r="120" spans="1:16" s="65" customFormat="1" hidden="1" x14ac:dyDescent="0.2">
      <c r="A120" s="99">
        <v>96</v>
      </c>
      <c r="B120" s="220" t="s">
        <v>48</v>
      </c>
      <c r="C120" s="207"/>
      <c r="D120" s="207"/>
      <c r="E120" s="208"/>
      <c r="F120" s="208"/>
      <c r="G120" s="77" t="s">
        <v>183</v>
      </c>
      <c r="H120" s="194">
        <f>TOTAIS!AL99+TOTAIS!AQ99+TOTAIS!AY99+TOTAIS!BG99+TOTAIS!BL99+TOTAIS!BQ99+TOTAIS!BV99+TOTAIS!CA99+TOTAIS!CF99+TOTAIS!CK99</f>
        <v>2.4267114151459266</v>
      </c>
      <c r="I120" s="194">
        <f>TOTAIS!AM99+TOTAIS!AR99+TOTAIS!AZ99+TOTAIS!BH99+TOTAIS!BM99+TOTAIS!BR99+TOTAIS!BW99+TOTAIS!CB99+TOTAIS!CG99+TOTAIS!CL99</f>
        <v>54.511628550680626</v>
      </c>
      <c r="J120" s="182">
        <v>127</v>
      </c>
      <c r="K120" s="181">
        <v>125</v>
      </c>
      <c r="L120" s="188"/>
      <c r="M120" s="189"/>
      <c r="N120" s="116"/>
      <c r="O120" s="116"/>
      <c r="P120" s="116"/>
    </row>
    <row r="121" spans="1:16" s="65" customFormat="1" hidden="1" x14ac:dyDescent="0.2">
      <c r="A121" s="99">
        <v>97</v>
      </c>
      <c r="B121" s="220" t="s">
        <v>48</v>
      </c>
      <c r="C121" s="207"/>
      <c r="D121" s="207"/>
      <c r="E121" s="209"/>
      <c r="F121" s="209"/>
      <c r="G121" s="77" t="s">
        <v>184</v>
      </c>
      <c r="H121" s="194">
        <f>TOTAIS!AL100+TOTAIS!AQ100+TOTAIS!AY100+TOTAIS!BG100+TOTAIS!BL100+TOTAIS!BQ100+TOTAIS!BV100+TOTAIS!CA100+TOTAIS!CF100+TOTAIS!CK100</f>
        <v>2.0771024843290498</v>
      </c>
      <c r="I121" s="194">
        <f>TOTAIS!AM100+TOTAIS!AR100+TOTAIS!AZ100+TOTAIS!BH100+TOTAIS!BM100+TOTAIS!BR100+TOTAIS!BW100+TOTAIS!CB100+TOTAIS!CG100+TOTAIS!CL100</f>
        <v>49.239790980169815</v>
      </c>
      <c r="J121" s="181">
        <v>133</v>
      </c>
      <c r="K121" s="182">
        <v>129</v>
      </c>
      <c r="L121" s="197"/>
      <c r="M121" s="199"/>
      <c r="N121" s="116"/>
      <c r="O121" s="116"/>
      <c r="P121" s="116"/>
    </row>
    <row r="122" spans="1:16" s="65" customFormat="1" hidden="1" x14ac:dyDescent="0.2">
      <c r="A122" s="99">
        <v>99</v>
      </c>
      <c r="B122" s="220" t="s">
        <v>49</v>
      </c>
      <c r="C122" s="207"/>
      <c r="D122" s="207"/>
      <c r="E122" s="208"/>
      <c r="F122" s="208"/>
      <c r="G122" s="77" t="s">
        <v>186</v>
      </c>
      <c r="H122" s="194">
        <f>TOTAIS!AL102+TOTAIS!AQ102+TOTAIS!AY102+TOTAIS!BG102+TOTAIS!BL102+TOTAIS!BQ102+TOTAIS!BV102+TOTAIS!CA102+TOTAIS!CF102+TOTAIS!CK102</f>
        <v>17.50048082889225</v>
      </c>
      <c r="I122" s="194">
        <f>TOTAIS!AM102+TOTAIS!AR102+TOTAIS!AZ102+TOTAIS!BH102+TOTAIS!BM102+TOTAIS!BR102+TOTAIS!BW102+TOTAIS!CB102+TOTAIS!CG102+TOTAIS!CL102</f>
        <v>311.56401782617002</v>
      </c>
      <c r="J122" s="181">
        <v>13</v>
      </c>
      <c r="K122" s="181">
        <v>12</v>
      </c>
      <c r="L122" s="188"/>
      <c r="M122" s="189"/>
      <c r="N122" s="116"/>
      <c r="O122" s="116"/>
      <c r="P122" s="116"/>
    </row>
    <row r="123" spans="1:16" s="65" customFormat="1" hidden="1" x14ac:dyDescent="0.2">
      <c r="A123" s="99">
        <v>101</v>
      </c>
      <c r="B123" s="220" t="s">
        <v>50</v>
      </c>
      <c r="C123" s="207"/>
      <c r="D123" s="207"/>
      <c r="E123" s="208"/>
      <c r="F123" s="208"/>
      <c r="G123" s="77" t="s">
        <v>188</v>
      </c>
      <c r="H123" s="194">
        <f>TOTAIS!AL104+TOTAIS!AQ104+TOTAIS!AY104+TOTAIS!BG104+TOTAIS!BL104+TOTAIS!BQ104+TOTAIS!BV104+TOTAIS!CA104+TOTAIS!CF104+TOTAIS!CK104</f>
        <v>2.165590929695512</v>
      </c>
      <c r="I123" s="194">
        <f>TOTAIS!AM104+TOTAIS!AR104+TOTAIS!AZ104+TOTAIS!BH104+TOTAIS!BM104+TOTAIS!BR104+TOTAIS!BW104+TOTAIS!CB104+TOTAIS!CG104+TOTAIS!CL104</f>
        <v>44.794297627987405</v>
      </c>
      <c r="J123" s="182">
        <v>130</v>
      </c>
      <c r="K123" s="182">
        <v>137</v>
      </c>
      <c r="L123" s="197"/>
      <c r="M123" s="199"/>
      <c r="N123" s="116"/>
      <c r="O123" s="116"/>
      <c r="P123" s="116"/>
    </row>
    <row r="124" spans="1:16" s="65" customFormat="1" hidden="1" x14ac:dyDescent="0.2">
      <c r="A124" s="99">
        <v>102</v>
      </c>
      <c r="B124" s="220" t="s">
        <v>50</v>
      </c>
      <c r="C124" s="207"/>
      <c r="D124" s="207"/>
      <c r="E124" s="208"/>
      <c r="F124" s="208"/>
      <c r="G124" s="77" t="s">
        <v>189</v>
      </c>
      <c r="H124" s="194">
        <f>TOTAIS!AL105+TOTAIS!AQ105+TOTAIS!AY105+TOTAIS!BG105+TOTAIS!BL105+TOTAIS!BQ105+TOTAIS!BV105+TOTAIS!CA105+TOTAIS!CF105+TOTAIS!CK105</f>
        <v>3.574077736972356</v>
      </c>
      <c r="I124" s="194">
        <f>TOTAIS!AM105+TOTAIS!AR105+TOTAIS!AZ105+TOTAIS!BH105+TOTAIS!BM105+TOTAIS!BR105+TOTAIS!BW105+TOTAIS!CB105+TOTAIS!CG105+TOTAIS!CL105</f>
        <v>63.935446915615003</v>
      </c>
      <c r="J124" s="182">
        <v>113</v>
      </c>
      <c r="K124" s="181">
        <v>115</v>
      </c>
      <c r="L124" s="197"/>
      <c r="M124" s="199"/>
      <c r="N124" s="116"/>
      <c r="O124" s="116"/>
      <c r="P124" s="116"/>
    </row>
    <row r="125" spans="1:16" s="65" customFormat="1" hidden="1" x14ac:dyDescent="0.2">
      <c r="A125" s="99">
        <v>105</v>
      </c>
      <c r="B125" s="221" t="s">
        <v>51</v>
      </c>
      <c r="C125" s="207"/>
      <c r="D125" s="207"/>
      <c r="E125" s="208"/>
      <c r="F125" s="208"/>
      <c r="G125" s="77" t="s">
        <v>191</v>
      </c>
      <c r="H125" s="194">
        <f>TOTAIS!AL107+TOTAIS!AQ107+TOTAIS!AY107+TOTAIS!BG107+TOTAIS!BL107+TOTAIS!BQ107+TOTAIS!BV107+TOTAIS!CA107+TOTAIS!CF107+TOTAIS!CK107</f>
        <v>8.0664527676894568</v>
      </c>
      <c r="I125" s="194">
        <f>TOTAIS!AM107+TOTAIS!AR107+TOTAIS!AZ107+TOTAIS!BH107+TOTAIS!BM107+TOTAIS!BR107+TOTAIS!BW107+TOTAIS!CB107+TOTAIS!CG107+TOTAIS!CL107</f>
        <v>153.0791151224501</v>
      </c>
      <c r="J125" s="182">
        <v>41</v>
      </c>
      <c r="K125" s="182">
        <v>48</v>
      </c>
      <c r="L125" s="197"/>
      <c r="M125" s="199"/>
      <c r="N125" s="116"/>
      <c r="O125" s="116"/>
      <c r="P125" s="116"/>
    </row>
    <row r="126" spans="1:16" s="65" customFormat="1" hidden="1" x14ac:dyDescent="0.2">
      <c r="A126" s="99">
        <v>108</v>
      </c>
      <c r="B126" s="221" t="s">
        <v>53</v>
      </c>
      <c r="C126" s="207"/>
      <c r="D126" s="207"/>
      <c r="E126" s="209"/>
      <c r="F126" s="209"/>
      <c r="G126" s="77" t="s">
        <v>193</v>
      </c>
      <c r="H126" s="194">
        <f>TOTAIS!AL110+TOTAIS!AQ110+TOTAIS!AY110+TOTAIS!BG110+TOTAIS!BL110+TOTAIS!BQ110+TOTAIS!BV110+TOTAIS!CA110+TOTAIS!CF110+TOTAIS!CK110</f>
        <v>2.0966228362571777</v>
      </c>
      <c r="I126" s="194">
        <f>TOTAIS!AM110+TOTAIS!AR110+TOTAIS!AZ110+TOTAIS!BH110+TOTAIS!BM110+TOTAIS!BR110+TOTAIS!BW110+TOTAIS!CB110+TOTAIS!CG110+TOTAIS!CL110</f>
        <v>45.177115504632667</v>
      </c>
      <c r="J126" s="181">
        <v>131</v>
      </c>
      <c r="K126" s="181">
        <v>136</v>
      </c>
      <c r="L126" s="188"/>
      <c r="M126" s="189"/>
      <c r="N126" s="116"/>
      <c r="O126" s="116"/>
      <c r="P126" s="116"/>
    </row>
    <row r="127" spans="1:16" s="65" customFormat="1" hidden="1" x14ac:dyDescent="0.2">
      <c r="A127" s="99">
        <v>110</v>
      </c>
      <c r="B127" s="221" t="s">
        <v>54</v>
      </c>
      <c r="C127" s="207"/>
      <c r="D127" s="207"/>
      <c r="E127" s="208"/>
      <c r="F127" s="208"/>
      <c r="G127" s="77" t="s">
        <v>195</v>
      </c>
      <c r="H127" s="194">
        <f>TOTAIS!AL112+TOTAIS!AQ112+TOTAIS!AY112+TOTAIS!BG112+TOTAIS!BL112+TOTAIS!BQ112+TOTAIS!BV112+TOTAIS!CA112+TOTAIS!CF112+TOTAIS!CK112</f>
        <v>2.0902150706518841</v>
      </c>
      <c r="I127" s="194">
        <f>TOTAIS!AM112+TOTAIS!AR112+TOTAIS!AZ112+TOTAIS!BH112+TOTAIS!BM112+TOTAIS!BR112+TOTAIS!BW112+TOTAIS!CB112+TOTAIS!CG112+TOTAIS!CL112</f>
        <v>45.377152379021169</v>
      </c>
      <c r="J127" s="181">
        <v>132</v>
      </c>
      <c r="K127" s="182">
        <v>134</v>
      </c>
      <c r="L127" s="197"/>
      <c r="M127" s="199"/>
      <c r="N127" s="116"/>
      <c r="O127" s="116"/>
      <c r="P127" s="116"/>
    </row>
    <row r="128" spans="1:16" s="65" customFormat="1" hidden="1" x14ac:dyDescent="0.2">
      <c r="A128" s="99">
        <v>111</v>
      </c>
      <c r="B128" s="221" t="s">
        <v>54</v>
      </c>
      <c r="C128" s="207"/>
      <c r="D128" s="207"/>
      <c r="E128" s="208"/>
      <c r="F128" s="208"/>
      <c r="G128" s="77" t="s">
        <v>196</v>
      </c>
      <c r="H128" s="194">
        <f>TOTAIS!AL113+TOTAIS!AQ113+TOTAIS!AY113+TOTAIS!BG113+TOTAIS!BL113+TOTAIS!BQ113+TOTAIS!BV113+TOTAIS!CA113+TOTAIS!CF113+TOTAIS!CK113</f>
        <v>1.0101453650404668</v>
      </c>
      <c r="I128" s="194">
        <f>TOTAIS!AM113+TOTAIS!AR113+TOTAIS!AZ113+TOTAIS!BH113+TOTAIS!BM113+TOTAIS!BR113+TOTAIS!BW113+TOTAIS!CB113+TOTAIS!CG113+TOTAIS!CL113</f>
        <v>28.833027646322986</v>
      </c>
      <c r="J128" s="182">
        <v>146</v>
      </c>
      <c r="K128" s="181">
        <v>145</v>
      </c>
      <c r="L128" s="197"/>
      <c r="M128" s="199"/>
      <c r="N128" s="116"/>
      <c r="O128" s="116"/>
      <c r="P128" s="116"/>
    </row>
    <row r="129" spans="1:16" s="65" customFormat="1" hidden="1" x14ac:dyDescent="0.2">
      <c r="A129" s="99">
        <v>112</v>
      </c>
      <c r="B129" s="221" t="s">
        <v>54</v>
      </c>
      <c r="C129" s="207"/>
      <c r="D129" s="207"/>
      <c r="E129" s="208"/>
      <c r="F129" s="208"/>
      <c r="G129" s="77" t="s">
        <v>197</v>
      </c>
      <c r="H129" s="194">
        <f>TOTAIS!AL114+TOTAIS!AQ114+TOTAIS!AY114+TOTAIS!BG114+TOTAIS!BL114+TOTAIS!BQ114+TOTAIS!BV114+TOTAIS!CA114+TOTAIS!CF114+TOTAIS!CK114</f>
        <v>5.9401184940509815</v>
      </c>
      <c r="I129" s="194">
        <f>TOTAIS!AM114+TOTAIS!AR114+TOTAIS!AZ114+TOTAIS!BH114+TOTAIS!BM114+TOTAIS!BR114+TOTAIS!BW114+TOTAIS!CB114+TOTAIS!CG114+TOTAIS!CL114</f>
        <v>142.53528749811042</v>
      </c>
      <c r="J129" s="182">
        <v>69</v>
      </c>
      <c r="K129" s="182">
        <v>55</v>
      </c>
      <c r="L129" s="188"/>
      <c r="M129" s="189"/>
      <c r="N129" s="116"/>
      <c r="O129" s="116"/>
      <c r="P129" s="116"/>
    </row>
    <row r="130" spans="1:16" s="65" customFormat="1" hidden="1" x14ac:dyDescent="0.2">
      <c r="A130" s="99">
        <v>113</v>
      </c>
      <c r="B130" s="221" t="s">
        <v>54</v>
      </c>
      <c r="C130" s="207"/>
      <c r="D130" s="207"/>
      <c r="E130" s="208"/>
      <c r="F130" s="208"/>
      <c r="G130" s="77" t="s">
        <v>198</v>
      </c>
      <c r="H130" s="194">
        <f>TOTAIS!AL115+TOTAIS!AQ115+TOTAIS!AY115+TOTAIS!BG115+TOTAIS!BL115+TOTAIS!BQ115+TOTAIS!BV115+TOTAIS!CA115+TOTAIS!CF115+TOTAIS!CK115</f>
        <v>4.2865626120229789</v>
      </c>
      <c r="I130" s="194">
        <f>TOTAIS!AM115+TOTAIS!AR115+TOTAIS!AZ115+TOTAIS!BH115+TOTAIS!BM115+TOTAIS!BR115+TOTAIS!BW115+TOTAIS!CB115+TOTAIS!CG115+TOTAIS!CL115</f>
        <v>119.69140599398048</v>
      </c>
      <c r="J130" s="182">
        <v>105</v>
      </c>
      <c r="K130" s="181">
        <v>86</v>
      </c>
      <c r="L130" s="188"/>
      <c r="M130" s="189"/>
      <c r="N130" s="118"/>
      <c r="O130" s="118"/>
      <c r="P130" s="118"/>
    </row>
    <row r="131" spans="1:16" s="65" customFormat="1" hidden="1" x14ac:dyDescent="0.2">
      <c r="A131" s="99">
        <v>115</v>
      </c>
      <c r="B131" s="221" t="s">
        <v>55</v>
      </c>
      <c r="C131" s="207"/>
      <c r="D131" s="207"/>
      <c r="E131" s="209"/>
      <c r="F131" s="209"/>
      <c r="G131" s="77" t="s">
        <v>200</v>
      </c>
      <c r="H131" s="194">
        <f>TOTAIS!AL117+TOTAIS!AQ117+TOTAIS!AY117+TOTAIS!BG117+TOTAIS!BL117+TOTAIS!BQ117+TOTAIS!BV117+TOTAIS!CA117+TOTAIS!CF117+TOTAIS!CK117</f>
        <v>8.3308424896196556</v>
      </c>
      <c r="I131" s="194">
        <f>TOTAIS!AM117+TOTAIS!AR117+TOTAIS!AZ117+TOTAIS!BH117+TOTAIS!BM117+TOTAIS!BR117+TOTAIS!BW117+TOTAIS!CB117+TOTAIS!CG117+TOTAIS!CL117</f>
        <v>122.62592826881726</v>
      </c>
      <c r="J131" s="181">
        <v>38</v>
      </c>
      <c r="K131" s="182">
        <v>88</v>
      </c>
      <c r="L131" s="197"/>
      <c r="M131" s="199"/>
      <c r="N131" s="116"/>
      <c r="O131" s="116"/>
      <c r="P131" s="116"/>
    </row>
    <row r="132" spans="1:16" s="65" customFormat="1" hidden="1" x14ac:dyDescent="0.2">
      <c r="A132" s="99">
        <v>117</v>
      </c>
      <c r="B132" s="220" t="s">
        <v>56</v>
      </c>
      <c r="C132" s="207"/>
      <c r="D132" s="207"/>
      <c r="E132" s="208"/>
      <c r="F132" s="208"/>
      <c r="G132" s="77" t="s">
        <v>202</v>
      </c>
      <c r="H132" s="194">
        <f>TOTAIS!AL119+TOTAIS!AQ119+TOTAIS!AY119+TOTAIS!BG119+TOTAIS!BL119+TOTAIS!BQ119+TOTAIS!BV119+TOTAIS!CA119+TOTAIS!CF119+TOTAIS!CK119</f>
        <v>6.8092159392209748</v>
      </c>
      <c r="I132" s="194">
        <f>TOTAIS!AM119+TOTAIS!AR119+TOTAIS!AZ119+TOTAIS!BH119+TOTAIS!BM119+TOTAIS!BR119+TOTAIS!BW119+TOTAIS!CB119+TOTAIS!CG119+TOTAIS!CL119</f>
        <v>160.66695385916731</v>
      </c>
      <c r="J132" s="181">
        <v>56</v>
      </c>
      <c r="K132" s="181">
        <v>40</v>
      </c>
      <c r="L132" s="197"/>
      <c r="M132" s="199"/>
      <c r="N132" s="116"/>
      <c r="O132" s="116"/>
      <c r="P132" s="116"/>
    </row>
    <row r="133" spans="1:16" s="65" customFormat="1" hidden="1" x14ac:dyDescent="0.2">
      <c r="A133" s="99">
        <v>118</v>
      </c>
      <c r="B133" s="220" t="s">
        <v>56</v>
      </c>
      <c r="C133" s="207"/>
      <c r="D133" s="207"/>
      <c r="E133" s="208"/>
      <c r="F133" s="208"/>
      <c r="G133" s="77" t="s">
        <v>203</v>
      </c>
      <c r="H133" s="194">
        <f>TOTAIS!AL120+TOTAIS!AQ120+TOTAIS!AY120+TOTAIS!BG120+TOTAIS!BL120+TOTAIS!BQ120+TOTAIS!BV120+TOTAIS!CA120+TOTAIS!CF120+TOTAIS!CK120</f>
        <v>25.269588499377491</v>
      </c>
      <c r="I133" s="194">
        <f>TOTAIS!AM120+TOTAIS!AR120+TOTAIS!AZ120+TOTAIS!BH120+TOTAIS!BM120+TOTAIS!BR120+TOTAIS!BW120+TOTAIS!CB120+TOTAIS!CG120+TOTAIS!CL120</f>
        <v>367.66665897462457</v>
      </c>
      <c r="J133" s="182">
        <v>9</v>
      </c>
      <c r="K133" s="182">
        <v>10</v>
      </c>
      <c r="L133" s="188"/>
      <c r="M133" s="189"/>
      <c r="N133" s="116"/>
      <c r="O133" s="116"/>
      <c r="P133" s="116"/>
    </row>
    <row r="134" spans="1:16" s="65" customFormat="1" hidden="1" x14ac:dyDescent="0.2">
      <c r="A134" s="99">
        <v>120</v>
      </c>
      <c r="B134" s="221" t="s">
        <v>57</v>
      </c>
      <c r="C134" s="207"/>
      <c r="D134" s="207"/>
      <c r="E134" s="208"/>
      <c r="F134" s="208"/>
      <c r="G134" s="77" t="s">
        <v>205</v>
      </c>
      <c r="H134" s="194">
        <f>TOTAIS!AL122+TOTAIS!AQ122+TOTAIS!AY122+TOTAIS!BG122+TOTAIS!BL122+TOTAIS!BQ122+TOTAIS!BV122+TOTAIS!CA122+TOTAIS!CF122+TOTAIS!CK122</f>
        <v>5.4936413725830056</v>
      </c>
      <c r="I134" s="194">
        <f>TOTAIS!AM122+TOTAIS!AR122+TOTAIS!AZ122+TOTAIS!BH122+TOTAIS!BM122+TOTAIS!BR122+TOTAIS!BW122+TOTAIS!CB122+TOTAIS!CG122+TOTAIS!CL122</f>
        <v>137.29714295788466</v>
      </c>
      <c r="J134" s="182">
        <v>78</v>
      </c>
      <c r="K134" s="181">
        <v>67</v>
      </c>
      <c r="L134" s="188"/>
      <c r="M134" s="189"/>
      <c r="N134" s="116"/>
      <c r="O134" s="116"/>
      <c r="P134" s="116"/>
    </row>
    <row r="135" spans="1:16" s="65" customFormat="1" hidden="1" x14ac:dyDescent="0.2">
      <c r="A135" s="99">
        <v>122</v>
      </c>
      <c r="B135" s="220" t="s">
        <v>58</v>
      </c>
      <c r="C135" s="207"/>
      <c r="D135" s="207"/>
      <c r="E135" s="208"/>
      <c r="F135" s="208"/>
      <c r="G135" s="77" t="s">
        <v>207</v>
      </c>
      <c r="H135" s="194">
        <f>TOTAIS!AL124+TOTAIS!AQ124+TOTAIS!AY124+TOTAIS!BG124+TOTAIS!BL124+TOTAIS!BQ124+TOTAIS!BV124+TOTAIS!CA124+TOTAIS!CF124+TOTAIS!CK124</f>
        <v>7.3654114435735085</v>
      </c>
      <c r="I135" s="194">
        <f>TOTAIS!AM124+TOTAIS!AR124+TOTAIS!AZ124+TOTAIS!BH124+TOTAIS!BM124+TOTAIS!BR124+TOTAIS!BW124+TOTAIS!CB124+TOTAIS!CG124+TOTAIS!CL124</f>
        <v>123.40478983695674</v>
      </c>
      <c r="J135" s="182">
        <v>47</v>
      </c>
      <c r="K135" s="182">
        <v>85</v>
      </c>
      <c r="L135" s="188"/>
      <c r="M135" s="189"/>
      <c r="N135" s="116"/>
      <c r="O135" s="116"/>
      <c r="P135" s="116"/>
    </row>
    <row r="136" spans="1:16" s="65" customFormat="1" hidden="1" x14ac:dyDescent="0.2">
      <c r="A136" s="99">
        <v>126</v>
      </c>
      <c r="B136" s="221" t="s">
        <v>61</v>
      </c>
      <c r="C136" s="207"/>
      <c r="D136" s="207"/>
      <c r="E136" s="209"/>
      <c r="F136" s="209"/>
      <c r="G136" s="77" t="s">
        <v>210</v>
      </c>
      <c r="H136" s="194">
        <f>TOTAIS!AL128+TOTAIS!AQ128+TOTAIS!AY128+TOTAIS!BG128+TOTAIS!BL128+TOTAIS!BQ128+TOTAIS!BV128+TOTAIS!CA128+TOTAIS!CF128+TOTAIS!CK128</f>
        <v>5.7594987394835426</v>
      </c>
      <c r="I136" s="194">
        <f>TOTAIS!AM128+TOTAIS!AR128+TOTAIS!AZ128+TOTAIS!BH128+TOTAIS!BM128+TOTAIS!BR128+TOTAIS!BW128+TOTAIS!CB128+TOTAIS!CG128+TOTAIS!CL128</f>
        <v>141.74501318028521</v>
      </c>
      <c r="J136" s="181">
        <v>72</v>
      </c>
      <c r="K136" s="181">
        <v>58</v>
      </c>
      <c r="L136" s="197"/>
      <c r="M136" s="199"/>
      <c r="N136" s="116"/>
      <c r="O136" s="116"/>
      <c r="P136" s="116"/>
    </row>
    <row r="137" spans="1:16" s="65" customFormat="1" hidden="1" x14ac:dyDescent="0.2">
      <c r="A137" s="99">
        <v>129</v>
      </c>
      <c r="B137" s="221" t="s">
        <v>63</v>
      </c>
      <c r="C137" s="207"/>
      <c r="D137" s="207"/>
      <c r="E137" s="208"/>
      <c r="F137" s="208"/>
      <c r="G137" s="77" t="s">
        <v>212</v>
      </c>
      <c r="H137" s="194">
        <f>TOTAIS!AL131+TOTAIS!AQ131+TOTAIS!AY131+TOTAIS!BG131+TOTAIS!BL131+TOTAIS!BQ131+TOTAIS!BV131+TOTAIS!CA131+TOTAIS!CF131+TOTAIS!CK131</f>
        <v>7.5644018653642018</v>
      </c>
      <c r="I137" s="194">
        <f>TOTAIS!AM131+TOTAIS!AR131+TOTAIS!AZ131+TOTAIS!BH131+TOTAIS!BM131+TOTAIS!BR131+TOTAIS!BW131+TOTAIS!CB131+TOTAIS!CG131+TOTAIS!CL131</f>
        <v>171.82796912753972</v>
      </c>
      <c r="J137" s="181">
        <v>46</v>
      </c>
      <c r="K137" s="182">
        <v>35</v>
      </c>
      <c r="L137" s="188"/>
      <c r="M137" s="189"/>
      <c r="N137" s="116"/>
      <c r="O137" s="116"/>
      <c r="P137" s="116"/>
    </row>
    <row r="138" spans="1:16" s="65" customFormat="1" hidden="1" x14ac:dyDescent="0.2">
      <c r="A138" s="99">
        <v>130</v>
      </c>
      <c r="B138" s="221" t="s">
        <v>63</v>
      </c>
      <c r="C138" s="207"/>
      <c r="D138" s="207"/>
      <c r="E138" s="208"/>
      <c r="F138" s="208"/>
      <c r="G138" s="77" t="s">
        <v>213</v>
      </c>
      <c r="H138" s="194">
        <f>TOTAIS!AL132+TOTAIS!AQ132+TOTAIS!AY132+TOTAIS!BG132+TOTAIS!BL132+TOTAIS!BQ132+TOTAIS!BV132+TOTAIS!CA132+TOTAIS!CF132+TOTAIS!CK132</f>
        <v>3.7746767821623961</v>
      </c>
      <c r="I138" s="194">
        <f>TOTAIS!AM132+TOTAIS!AR132+TOTAIS!AZ132+TOTAIS!BH132+TOTAIS!BM132+TOTAIS!BR132+TOTAIS!BW132+TOTAIS!CB132+TOTAIS!CG132+TOTAIS!CL132</f>
        <v>69.979392224012528</v>
      </c>
      <c r="J138" s="182">
        <v>111</v>
      </c>
      <c r="K138" s="181">
        <v>111</v>
      </c>
      <c r="L138" s="188"/>
      <c r="M138" s="189"/>
      <c r="N138" s="116"/>
      <c r="O138" s="116"/>
      <c r="P138" s="116"/>
    </row>
    <row r="139" spans="1:16" s="65" customFormat="1" hidden="1" x14ac:dyDescent="0.2">
      <c r="A139" s="99">
        <v>133</v>
      </c>
      <c r="B139" s="221" t="s">
        <v>65</v>
      </c>
      <c r="C139" s="207"/>
      <c r="D139" s="207"/>
      <c r="E139" s="208"/>
      <c r="F139" s="208"/>
      <c r="G139" s="77" t="s">
        <v>215</v>
      </c>
      <c r="H139" s="194">
        <f>TOTAIS!AL135+TOTAIS!AQ135+TOTAIS!AY135+TOTAIS!BG135+TOTAIS!BL135+TOTAIS!BQ135+TOTAIS!BV135+TOTAIS!CA135+TOTAIS!CF135+TOTAIS!CK135</f>
        <v>4.1458799829239412</v>
      </c>
      <c r="I139" s="194">
        <f>TOTAIS!AM135+TOTAIS!AR135+TOTAIS!AZ135+TOTAIS!BH135+TOTAIS!BM135+TOTAIS!BR135+TOTAIS!BW135+TOTAIS!CB135+TOTAIS!CG135+TOTAIS!CL135</f>
        <v>114.61311619118874</v>
      </c>
      <c r="J139" s="182">
        <v>107</v>
      </c>
      <c r="K139" s="182">
        <v>84</v>
      </c>
      <c r="L139" s="197"/>
      <c r="M139" s="199"/>
      <c r="N139" s="116"/>
      <c r="O139" s="116"/>
      <c r="P139" s="116"/>
    </row>
    <row r="140" spans="1:16" s="65" customFormat="1" hidden="1" x14ac:dyDescent="0.2">
      <c r="A140" s="99">
        <v>134</v>
      </c>
      <c r="B140" s="221" t="s">
        <v>65</v>
      </c>
      <c r="C140" s="207"/>
      <c r="D140" s="207"/>
      <c r="E140" s="209"/>
      <c r="F140" s="209"/>
      <c r="G140" s="77" t="s">
        <v>216</v>
      </c>
      <c r="H140" s="194">
        <f>TOTAIS!AL136+TOTAIS!AQ136+TOTAIS!AY136+TOTAIS!BG136+TOTAIS!BL136+TOTAIS!BQ136+TOTAIS!BV136+TOTAIS!CA136+TOTAIS!CF136+TOTAIS!CK136</f>
        <v>4.9487381942893682</v>
      </c>
      <c r="I140" s="194">
        <f>TOTAIS!AM136+TOTAIS!AR136+TOTAIS!AZ136+TOTAIS!BH136+TOTAIS!BM136+TOTAIS!BR136+TOTAIS!BW136+TOTAIS!CB136+TOTAIS!CG136+TOTAIS!CL136</f>
        <v>131.62913857938835</v>
      </c>
      <c r="J140" s="182">
        <v>86</v>
      </c>
      <c r="K140" s="181">
        <v>71</v>
      </c>
      <c r="L140" s="197"/>
      <c r="M140" s="199"/>
      <c r="N140" s="116"/>
      <c r="O140" s="116"/>
      <c r="P140" s="116"/>
    </row>
    <row r="141" spans="1:16" s="65" customFormat="1" hidden="1" x14ac:dyDescent="0.2">
      <c r="A141" s="99">
        <v>135</v>
      </c>
      <c r="B141" s="221" t="s">
        <v>65</v>
      </c>
      <c r="C141" s="207"/>
      <c r="D141" s="207"/>
      <c r="E141" s="208"/>
      <c r="F141" s="208"/>
      <c r="G141" s="77" t="s">
        <v>217</v>
      </c>
      <c r="H141" s="194">
        <f>TOTAIS!AL137+TOTAIS!AQ137+TOTAIS!AY137+TOTAIS!BG137+TOTAIS!BL137+TOTAIS!BQ137+TOTAIS!BV137+TOTAIS!CA137+TOTAIS!CF137+TOTAIS!CK137</f>
        <v>6.447342078445649</v>
      </c>
      <c r="I141" s="194">
        <f>TOTAIS!AM137+TOTAIS!AR137+TOTAIS!AZ137+TOTAIS!BH137+TOTAIS!BM137+TOTAIS!BR137+TOTAIS!BW137+TOTAIS!CB137+TOTAIS!CG137+TOTAIS!CL137</f>
        <v>103.24221818832305</v>
      </c>
      <c r="J141" s="181">
        <v>59</v>
      </c>
      <c r="K141" s="182">
        <v>94</v>
      </c>
      <c r="L141" s="197"/>
      <c r="M141" s="199"/>
      <c r="N141" s="116"/>
      <c r="O141" s="116"/>
      <c r="P141" s="116"/>
    </row>
    <row r="142" spans="1:16" s="65" customFormat="1" hidden="1" x14ac:dyDescent="0.2">
      <c r="A142" s="99">
        <v>137</v>
      </c>
      <c r="B142" s="221" t="s">
        <v>66</v>
      </c>
      <c r="C142" s="207"/>
      <c r="D142" s="207"/>
      <c r="E142" s="208"/>
      <c r="F142" s="208"/>
      <c r="G142" s="77" t="s">
        <v>219</v>
      </c>
      <c r="H142" s="194">
        <f>TOTAIS!AL139+TOTAIS!AQ139+TOTAIS!AY139+TOTAIS!BG139+TOTAIS!BL139+TOTAIS!BQ139+TOTAIS!BV139+TOTAIS!CA139+TOTAIS!CF139+TOTAIS!CK139</f>
        <v>8.9555305438954367</v>
      </c>
      <c r="I142" s="194">
        <f>TOTAIS!AM139+TOTAIS!AR139+TOTAIS!AZ139+TOTAIS!BH139+TOTAIS!BM139+TOTAIS!BR139+TOTAIS!BW139+TOTAIS!CB139+TOTAIS!CG139+TOTAIS!CL139</f>
        <v>174.80969682164604</v>
      </c>
      <c r="J142" s="181">
        <v>35</v>
      </c>
      <c r="K142" s="181">
        <v>34</v>
      </c>
      <c r="L142" s="188"/>
      <c r="M142" s="189"/>
      <c r="N142" s="116"/>
      <c r="O142" s="116"/>
      <c r="P142" s="116"/>
    </row>
    <row r="143" spans="1:16" s="65" customFormat="1" hidden="1" x14ac:dyDescent="0.2">
      <c r="A143" s="99">
        <v>138</v>
      </c>
      <c r="B143" s="221" t="s">
        <v>66</v>
      </c>
      <c r="C143" s="207"/>
      <c r="D143" s="207"/>
      <c r="E143" s="208"/>
      <c r="F143" s="208"/>
      <c r="G143" s="77" t="s">
        <v>220</v>
      </c>
      <c r="H143" s="194">
        <f>TOTAIS!AL140+TOTAIS!AQ140+TOTAIS!AY140+TOTAIS!BG140+TOTAIS!BL140+TOTAIS!BQ140+TOTAIS!BV140+TOTAIS!CA140+TOTAIS!CF140+TOTAIS!CK140</f>
        <v>1.3587259515453529</v>
      </c>
      <c r="I143" s="194">
        <f>TOTAIS!AM140+TOTAIS!AR140+TOTAIS!AZ140+TOTAIS!BH140+TOTAIS!BM140+TOTAIS!BR140+TOTAIS!BW140+TOTAIS!CB140+TOTAIS!CG140+TOTAIS!CL140</f>
        <v>35.10848647592708</v>
      </c>
      <c r="J143" s="182">
        <v>141</v>
      </c>
      <c r="K143" s="182">
        <v>142</v>
      </c>
      <c r="L143" s="197"/>
      <c r="M143" s="199"/>
      <c r="N143" s="116"/>
      <c r="O143" s="116"/>
      <c r="P143" s="116"/>
    </row>
    <row r="144" spans="1:16" s="65" customFormat="1" hidden="1" x14ac:dyDescent="0.2">
      <c r="A144" s="99">
        <v>143</v>
      </c>
      <c r="B144" s="221" t="s">
        <v>69</v>
      </c>
      <c r="C144" s="207"/>
      <c r="D144" s="207"/>
      <c r="E144" s="209"/>
      <c r="F144" s="209"/>
      <c r="G144" s="77" t="s">
        <v>223</v>
      </c>
      <c r="H144" s="194">
        <f>TOTAIS!AL144+TOTAIS!AQ144+TOTAIS!AY144+TOTAIS!BG144+TOTAIS!BL144+TOTAIS!BQ144+TOTAIS!BV144+TOTAIS!CA144+TOTAIS!CF144+TOTAIS!CK144</f>
        <v>9.9357683546795421</v>
      </c>
      <c r="I144" s="194">
        <f>TOTAIS!AM144+TOTAIS!AR144+TOTAIS!AZ144+TOTAIS!BH144+TOTAIS!BM144+TOTAIS!BR144+TOTAIS!BW144+TOTAIS!CB144+TOTAIS!CG144+TOTAIS!CL144</f>
        <v>197.99928585893798</v>
      </c>
      <c r="J144" s="182">
        <v>31</v>
      </c>
      <c r="K144" s="181">
        <v>23</v>
      </c>
      <c r="L144" s="197"/>
      <c r="M144" s="199"/>
      <c r="N144" s="116"/>
      <c r="O144" s="116"/>
      <c r="P144" s="116"/>
    </row>
    <row r="145" spans="1:1035" hidden="1" x14ac:dyDescent="0.2">
      <c r="A145" s="99">
        <v>147</v>
      </c>
      <c r="B145" s="221" t="s">
        <v>72</v>
      </c>
      <c r="C145" s="207"/>
      <c r="D145" s="207"/>
      <c r="E145" s="208"/>
      <c r="F145" s="208"/>
      <c r="G145" s="77" t="s">
        <v>226</v>
      </c>
      <c r="H145" s="194">
        <f>TOTAIS!AL147+TOTAIS!AQ147+TOTAIS!AY147+TOTAIS!BG147+TOTAIS!BL147+TOTAIS!BQ147+TOTAIS!BV147+TOTAIS!CA147+TOTAIS!CF147+TOTAIS!CK147</f>
        <v>4.7558221053793446</v>
      </c>
      <c r="I145" s="194">
        <f>TOTAIS!AM147+TOTAIS!AR147+TOTAIS!AZ147+TOTAIS!BH147+TOTAIS!BM147+TOTAIS!BR147+TOTAIS!BW147+TOTAIS!CB147+TOTAIS!CG147+TOTAIS!CL147</f>
        <v>126.64619555049096</v>
      </c>
      <c r="J145" s="182">
        <v>94</v>
      </c>
      <c r="K145" s="182">
        <v>77</v>
      </c>
      <c r="L145" s="188"/>
      <c r="M145" s="189"/>
      <c r="N145" s="116"/>
      <c r="O145" s="116"/>
      <c r="P145" s="116"/>
      <c r="Q145" s="65"/>
      <c r="R145" s="65"/>
      <c r="S145" s="65"/>
      <c r="T145" s="65"/>
      <c r="U145" s="65"/>
      <c r="V145" s="65"/>
      <c r="W145" s="65"/>
      <c r="X145" s="65"/>
      <c r="Y145" s="65"/>
      <c r="Z145" s="65"/>
      <c r="AA145" s="65"/>
      <c r="AB145" s="65"/>
      <c r="AC145" s="65"/>
      <c r="AD145" s="65"/>
      <c r="AE145" s="65"/>
      <c r="AF145" s="65"/>
      <c r="AG145" s="65"/>
      <c r="AH145" s="65"/>
      <c r="AI145" s="65"/>
      <c r="AJ145" s="65"/>
      <c r="AK145" s="65"/>
      <c r="AL145" s="65"/>
      <c r="AM145" s="65"/>
      <c r="AN145" s="65"/>
      <c r="AO145" s="65"/>
      <c r="AP145" s="65"/>
      <c r="AQ145" s="65"/>
      <c r="AR145" s="65"/>
      <c r="AS145" s="65"/>
      <c r="AT145" s="65"/>
      <c r="AU145" s="65"/>
      <c r="AV145" s="65"/>
      <c r="AW145" s="65"/>
      <c r="AX145" s="65"/>
      <c r="AY145" s="65"/>
      <c r="AZ145" s="65"/>
      <c r="BA145" s="65"/>
      <c r="BB145" s="65"/>
      <c r="BC145" s="65"/>
      <c r="BD145" s="65"/>
      <c r="BE145" s="65"/>
      <c r="BF145" s="65"/>
      <c r="BG145" s="65"/>
      <c r="BH145" s="65"/>
      <c r="BI145" s="65"/>
      <c r="BJ145" s="65"/>
      <c r="BK145" s="65"/>
      <c r="BL145" s="65"/>
      <c r="BM145" s="65"/>
      <c r="BN145" s="65"/>
      <c r="BO145" s="65"/>
      <c r="BP145" s="65"/>
      <c r="BQ145" s="65"/>
      <c r="BR145" s="65"/>
      <c r="BS145" s="65"/>
      <c r="BT145" s="65"/>
      <c r="BU145" s="65"/>
      <c r="BV145" s="65"/>
      <c r="BW145" s="65"/>
      <c r="BX145" s="65"/>
      <c r="BY145" s="65"/>
      <c r="BZ145" s="65"/>
      <c r="CA145" s="65"/>
      <c r="CB145" s="65"/>
      <c r="CC145" s="65"/>
      <c r="CD145" s="65"/>
      <c r="CE145" s="65"/>
      <c r="CF145" s="65"/>
      <c r="CG145" s="65"/>
      <c r="CH145" s="65"/>
      <c r="CI145" s="65"/>
      <c r="CJ145" s="65"/>
      <c r="CK145" s="65"/>
      <c r="CL145" s="65"/>
      <c r="CM145" s="65"/>
      <c r="CN145" s="65"/>
      <c r="CO145" s="65"/>
      <c r="CP145" s="65"/>
      <c r="CQ145" s="65"/>
      <c r="CR145" s="65"/>
      <c r="CS145" s="65"/>
      <c r="CT145" s="65"/>
      <c r="CU145" s="65"/>
      <c r="CV145" s="65"/>
      <c r="CW145" s="65"/>
      <c r="CX145" s="65"/>
      <c r="CY145" s="65"/>
      <c r="CZ145" s="65"/>
      <c r="DA145" s="65"/>
      <c r="DB145" s="65"/>
      <c r="DC145" s="65"/>
      <c r="DD145" s="65"/>
      <c r="DE145" s="65"/>
      <c r="DF145" s="65"/>
      <c r="DG145" s="65"/>
      <c r="DH145" s="65"/>
      <c r="DI145" s="65"/>
      <c r="DJ145" s="65"/>
      <c r="DK145" s="65"/>
      <c r="DL145" s="65"/>
      <c r="DM145" s="65"/>
      <c r="DN145" s="65"/>
      <c r="DO145" s="65"/>
      <c r="DP145" s="65"/>
      <c r="DQ145" s="65"/>
      <c r="DR145" s="65"/>
      <c r="DS145" s="65"/>
      <c r="DT145" s="65"/>
      <c r="DU145" s="65"/>
      <c r="DV145" s="65"/>
      <c r="DW145" s="65"/>
      <c r="DX145" s="65"/>
      <c r="DY145" s="65"/>
      <c r="DZ145" s="65"/>
      <c r="EA145" s="65"/>
      <c r="EB145" s="65"/>
      <c r="EC145" s="65"/>
      <c r="ED145" s="65"/>
      <c r="EE145" s="65"/>
      <c r="EF145" s="65"/>
      <c r="EG145" s="65"/>
      <c r="EH145" s="65"/>
      <c r="EI145" s="65"/>
      <c r="EJ145" s="65"/>
      <c r="EK145" s="65"/>
      <c r="EL145" s="65"/>
      <c r="EM145" s="65"/>
      <c r="EN145" s="65"/>
      <c r="EO145" s="65"/>
      <c r="EP145" s="65"/>
      <c r="EQ145" s="65"/>
      <c r="ER145" s="65"/>
      <c r="ES145" s="65"/>
      <c r="ET145" s="65"/>
      <c r="EU145" s="65"/>
      <c r="EV145" s="65"/>
      <c r="EW145" s="65"/>
      <c r="EX145" s="65"/>
      <c r="EY145" s="65"/>
      <c r="EZ145" s="65"/>
      <c r="FA145" s="65"/>
      <c r="FB145" s="65"/>
      <c r="FC145" s="65"/>
      <c r="FD145" s="65"/>
      <c r="FE145" s="65"/>
      <c r="FF145" s="65"/>
      <c r="FG145" s="65"/>
      <c r="FH145" s="65"/>
      <c r="FI145" s="65"/>
      <c r="FJ145" s="65"/>
      <c r="FK145" s="65"/>
      <c r="FL145" s="65"/>
      <c r="FM145" s="65"/>
      <c r="FN145" s="65"/>
      <c r="FO145" s="65"/>
      <c r="FP145" s="65"/>
      <c r="FQ145" s="65"/>
      <c r="FR145" s="65"/>
      <c r="FS145" s="65"/>
      <c r="FT145" s="65"/>
      <c r="FU145" s="65"/>
      <c r="FV145" s="65"/>
      <c r="FW145" s="65"/>
      <c r="FX145" s="65"/>
      <c r="FY145" s="65"/>
      <c r="FZ145" s="65"/>
      <c r="GA145" s="65"/>
      <c r="GB145" s="65"/>
      <c r="GC145" s="65"/>
      <c r="GD145" s="65"/>
      <c r="GE145" s="65"/>
      <c r="GF145" s="65"/>
      <c r="GG145" s="65"/>
      <c r="GH145" s="65"/>
      <c r="GI145" s="65"/>
      <c r="GJ145" s="65"/>
      <c r="GK145" s="65"/>
      <c r="GL145" s="65"/>
      <c r="GM145" s="65"/>
      <c r="GN145" s="65"/>
      <c r="GO145" s="65"/>
      <c r="GP145" s="65"/>
      <c r="GQ145" s="65"/>
      <c r="GR145" s="65"/>
      <c r="GS145" s="65"/>
      <c r="GT145" s="65"/>
      <c r="GU145" s="65"/>
      <c r="GV145" s="65"/>
      <c r="GW145" s="65"/>
      <c r="GX145" s="65"/>
      <c r="GY145" s="65"/>
      <c r="GZ145" s="65"/>
      <c r="HA145" s="65"/>
      <c r="HB145" s="65"/>
      <c r="HC145" s="65"/>
      <c r="HD145" s="65"/>
      <c r="HE145" s="65"/>
      <c r="HF145" s="65"/>
      <c r="HG145" s="65"/>
      <c r="HH145" s="65"/>
      <c r="HI145" s="65"/>
      <c r="HJ145" s="65"/>
      <c r="HK145" s="65"/>
      <c r="HL145" s="65"/>
      <c r="HM145" s="65"/>
      <c r="HN145" s="65"/>
      <c r="HO145" s="65"/>
      <c r="HP145" s="65"/>
      <c r="HQ145" s="65"/>
      <c r="HR145" s="65"/>
      <c r="HS145" s="65"/>
      <c r="HT145" s="65"/>
      <c r="HU145" s="65"/>
      <c r="HV145" s="65"/>
      <c r="HW145" s="65"/>
      <c r="HX145" s="65"/>
      <c r="HY145" s="65"/>
      <c r="HZ145" s="65"/>
      <c r="IA145" s="65"/>
      <c r="IB145" s="65"/>
      <c r="IC145" s="65"/>
      <c r="ID145" s="65"/>
      <c r="IE145" s="65"/>
      <c r="IF145" s="65"/>
      <c r="IG145" s="65"/>
      <c r="IH145" s="65"/>
      <c r="II145" s="65"/>
      <c r="IJ145" s="65"/>
      <c r="IK145" s="65"/>
      <c r="IL145" s="65"/>
      <c r="IM145" s="65"/>
      <c r="IN145" s="65"/>
      <c r="IO145" s="65"/>
      <c r="IP145" s="65"/>
      <c r="IQ145" s="65"/>
      <c r="IR145" s="65"/>
      <c r="IS145" s="65"/>
      <c r="IT145" s="65"/>
      <c r="IU145" s="65"/>
      <c r="IV145" s="65"/>
      <c r="IW145" s="65"/>
      <c r="IX145" s="65"/>
      <c r="IY145" s="65"/>
      <c r="IZ145" s="65"/>
      <c r="JA145" s="65"/>
      <c r="JB145" s="65"/>
      <c r="JC145" s="65"/>
      <c r="JD145" s="65"/>
      <c r="JE145" s="65"/>
      <c r="JF145" s="65"/>
      <c r="JG145" s="65"/>
      <c r="JH145" s="65"/>
      <c r="JI145" s="65"/>
      <c r="JJ145" s="65"/>
      <c r="JK145" s="65"/>
      <c r="JL145" s="65"/>
      <c r="JM145" s="65"/>
      <c r="JN145" s="65"/>
      <c r="JO145" s="65"/>
      <c r="JP145" s="65"/>
      <c r="JQ145" s="65"/>
      <c r="JR145" s="65"/>
      <c r="JS145" s="65"/>
      <c r="JT145" s="65"/>
      <c r="JU145" s="65"/>
      <c r="JV145" s="65"/>
      <c r="JW145" s="65"/>
      <c r="JX145" s="65"/>
      <c r="JY145" s="65"/>
      <c r="JZ145" s="65"/>
      <c r="KA145" s="65"/>
      <c r="KB145" s="65"/>
      <c r="KC145" s="65"/>
      <c r="KD145" s="65"/>
      <c r="KE145" s="65"/>
      <c r="KF145" s="65"/>
      <c r="KG145" s="65"/>
      <c r="KH145" s="65"/>
      <c r="KI145" s="65"/>
      <c r="KJ145" s="65"/>
      <c r="KK145" s="65"/>
      <c r="KL145" s="65"/>
      <c r="KM145" s="65"/>
      <c r="KN145" s="65"/>
      <c r="KO145" s="65"/>
      <c r="KP145" s="65"/>
      <c r="KQ145" s="65"/>
      <c r="KR145" s="65"/>
      <c r="KS145" s="65"/>
      <c r="KT145" s="65"/>
      <c r="KU145" s="65"/>
      <c r="KV145" s="65"/>
      <c r="KW145" s="65"/>
      <c r="KX145" s="65"/>
      <c r="KY145" s="65"/>
      <c r="KZ145" s="65"/>
      <c r="LA145" s="65"/>
      <c r="LB145" s="65"/>
      <c r="LC145" s="65"/>
      <c r="LD145" s="65"/>
      <c r="LE145" s="65"/>
      <c r="LF145" s="65"/>
      <c r="LG145" s="65"/>
      <c r="LH145" s="65"/>
      <c r="LI145" s="65"/>
      <c r="LJ145" s="65"/>
      <c r="LK145" s="65"/>
      <c r="LL145" s="65"/>
      <c r="LM145" s="65"/>
      <c r="LN145" s="65"/>
      <c r="LO145" s="65"/>
      <c r="LP145" s="65"/>
      <c r="LQ145" s="65"/>
      <c r="LR145" s="65"/>
      <c r="LS145" s="65"/>
      <c r="LT145" s="65"/>
      <c r="LU145" s="65"/>
      <c r="LV145" s="65"/>
      <c r="LW145" s="65"/>
      <c r="LX145" s="65"/>
      <c r="LY145" s="65"/>
      <c r="LZ145" s="65"/>
      <c r="MA145" s="65"/>
      <c r="MB145" s="65"/>
      <c r="MC145" s="65"/>
      <c r="MD145" s="65"/>
      <c r="ME145" s="65"/>
      <c r="MF145" s="65"/>
      <c r="MG145" s="65"/>
      <c r="MH145" s="65"/>
      <c r="MI145" s="65"/>
      <c r="MJ145" s="65"/>
      <c r="MK145" s="65"/>
      <c r="ML145" s="65"/>
      <c r="MM145" s="65"/>
      <c r="MN145" s="65"/>
      <c r="MO145" s="65"/>
      <c r="MP145" s="65"/>
      <c r="MQ145" s="65"/>
      <c r="MR145" s="65"/>
      <c r="MS145" s="65"/>
      <c r="MT145" s="65"/>
      <c r="MU145" s="65"/>
      <c r="MV145" s="65"/>
      <c r="MW145" s="65"/>
      <c r="MX145" s="65"/>
      <c r="MY145" s="65"/>
      <c r="MZ145" s="65"/>
      <c r="NA145" s="65"/>
      <c r="NB145" s="65"/>
      <c r="NC145" s="65"/>
      <c r="ND145" s="65"/>
      <c r="NE145" s="65"/>
      <c r="NF145" s="65"/>
      <c r="NG145" s="65"/>
      <c r="NH145" s="65"/>
      <c r="NI145" s="65"/>
      <c r="NJ145" s="65"/>
      <c r="NK145" s="65"/>
      <c r="NL145" s="65"/>
      <c r="NM145" s="65"/>
      <c r="NN145" s="65"/>
      <c r="NO145" s="65"/>
      <c r="NP145" s="65"/>
      <c r="NQ145" s="65"/>
      <c r="NR145" s="65"/>
      <c r="NS145" s="65"/>
      <c r="NT145" s="65"/>
      <c r="NU145" s="65"/>
      <c r="NV145" s="65"/>
      <c r="NW145" s="65"/>
      <c r="NX145" s="65"/>
      <c r="NY145" s="65"/>
      <c r="NZ145" s="65"/>
      <c r="OA145" s="65"/>
      <c r="OB145" s="65"/>
      <c r="OC145" s="65"/>
      <c r="OD145" s="65"/>
      <c r="OE145" s="65"/>
      <c r="OF145" s="65"/>
      <c r="OG145" s="65"/>
      <c r="OH145" s="65"/>
      <c r="OI145" s="65"/>
      <c r="OJ145" s="65"/>
      <c r="OK145" s="65"/>
      <c r="OL145" s="65"/>
      <c r="OM145" s="65"/>
      <c r="ON145" s="65"/>
      <c r="OO145" s="65"/>
      <c r="OP145" s="65"/>
      <c r="OQ145" s="65"/>
      <c r="OR145" s="65"/>
      <c r="OS145" s="65"/>
      <c r="OT145" s="65"/>
      <c r="OU145" s="65"/>
      <c r="OV145" s="65"/>
      <c r="OW145" s="65"/>
      <c r="OX145" s="65"/>
      <c r="OY145" s="65"/>
      <c r="OZ145" s="65"/>
      <c r="PA145" s="65"/>
      <c r="PB145" s="65"/>
      <c r="PC145" s="65"/>
      <c r="PD145" s="65"/>
      <c r="PE145" s="65"/>
      <c r="PF145" s="65"/>
      <c r="PG145" s="65"/>
      <c r="PH145" s="65"/>
      <c r="PI145" s="65"/>
      <c r="PJ145" s="65"/>
      <c r="PK145" s="65"/>
      <c r="PL145" s="65"/>
      <c r="PM145" s="65"/>
      <c r="PN145" s="65"/>
      <c r="PO145" s="65"/>
      <c r="PP145" s="65"/>
      <c r="PQ145" s="65"/>
      <c r="PR145" s="65"/>
      <c r="PS145" s="65"/>
      <c r="PT145" s="65"/>
      <c r="PU145" s="65"/>
      <c r="PV145" s="65"/>
      <c r="PW145" s="65"/>
      <c r="PX145" s="65"/>
      <c r="PY145" s="65"/>
      <c r="PZ145" s="65"/>
      <c r="QA145" s="65"/>
      <c r="QB145" s="65"/>
      <c r="QC145" s="65"/>
      <c r="QD145" s="65"/>
      <c r="QE145" s="65"/>
      <c r="QF145" s="65"/>
      <c r="QG145" s="65"/>
      <c r="QH145" s="65"/>
      <c r="QI145" s="65"/>
      <c r="QJ145" s="65"/>
      <c r="QK145" s="65"/>
      <c r="QL145" s="65"/>
      <c r="QM145" s="65"/>
      <c r="QN145" s="65"/>
      <c r="QO145" s="65"/>
      <c r="QP145" s="65"/>
      <c r="QQ145" s="65"/>
      <c r="QR145" s="65"/>
      <c r="QS145" s="65"/>
      <c r="QT145" s="65"/>
      <c r="QU145" s="65"/>
      <c r="QV145" s="65"/>
      <c r="QW145" s="65"/>
      <c r="QX145" s="65"/>
      <c r="QY145" s="65"/>
      <c r="QZ145" s="65"/>
      <c r="RA145" s="65"/>
      <c r="RB145" s="65"/>
      <c r="RC145" s="65"/>
      <c r="RD145" s="65"/>
      <c r="RE145" s="65"/>
      <c r="RF145" s="65"/>
      <c r="RG145" s="65"/>
      <c r="RH145" s="65"/>
      <c r="RI145" s="65"/>
      <c r="RJ145" s="65"/>
      <c r="RK145" s="65"/>
      <c r="RL145" s="65"/>
      <c r="RM145" s="65"/>
      <c r="RN145" s="65"/>
      <c r="RO145" s="65"/>
      <c r="RP145" s="65"/>
      <c r="RQ145" s="65"/>
      <c r="RR145" s="65"/>
      <c r="RS145" s="65"/>
      <c r="RT145" s="65"/>
      <c r="RU145" s="65"/>
      <c r="RV145" s="65"/>
      <c r="RW145" s="65"/>
      <c r="RX145" s="65"/>
      <c r="RY145" s="65"/>
      <c r="RZ145" s="65"/>
      <c r="SA145" s="65"/>
      <c r="SB145" s="65"/>
      <c r="SC145" s="65"/>
      <c r="SD145" s="65"/>
      <c r="SE145" s="65"/>
      <c r="SF145" s="65"/>
      <c r="SG145" s="65"/>
      <c r="SH145" s="65"/>
      <c r="SI145" s="65"/>
      <c r="SJ145" s="65"/>
      <c r="SK145" s="65"/>
      <c r="SL145" s="65"/>
      <c r="SM145" s="65"/>
      <c r="SN145" s="65"/>
      <c r="SO145" s="65"/>
      <c r="SP145" s="65"/>
      <c r="SQ145" s="65"/>
      <c r="SR145" s="65"/>
      <c r="SS145" s="65"/>
      <c r="ST145" s="65"/>
      <c r="SU145" s="65"/>
      <c r="SV145" s="65"/>
      <c r="SW145" s="65"/>
      <c r="SX145" s="65"/>
      <c r="SY145" s="65"/>
      <c r="SZ145" s="65"/>
      <c r="TA145" s="65"/>
      <c r="TB145" s="65"/>
      <c r="TC145" s="65"/>
      <c r="TD145" s="65"/>
      <c r="TE145" s="65"/>
      <c r="TF145" s="65"/>
      <c r="TG145" s="65"/>
      <c r="TH145" s="65"/>
      <c r="TI145" s="65"/>
      <c r="TJ145" s="65"/>
      <c r="TK145" s="65"/>
      <c r="TL145" s="65"/>
      <c r="TM145" s="65"/>
      <c r="TN145" s="65"/>
      <c r="TO145" s="65"/>
      <c r="TP145" s="65"/>
      <c r="TQ145" s="65"/>
      <c r="TR145" s="65"/>
      <c r="TS145" s="65"/>
      <c r="TT145" s="65"/>
      <c r="TU145" s="65"/>
      <c r="TV145" s="65"/>
      <c r="TW145" s="65"/>
      <c r="TX145" s="65"/>
      <c r="TY145" s="65"/>
      <c r="TZ145" s="65"/>
      <c r="UA145" s="65"/>
      <c r="UB145" s="65"/>
      <c r="UC145" s="65"/>
      <c r="UD145" s="65"/>
      <c r="UE145" s="65"/>
      <c r="UF145" s="65"/>
      <c r="UG145" s="65"/>
      <c r="UH145" s="65"/>
      <c r="UI145" s="65"/>
      <c r="UJ145" s="65"/>
      <c r="UK145" s="65"/>
      <c r="UL145" s="65"/>
      <c r="UM145" s="65"/>
      <c r="UN145" s="65"/>
      <c r="UO145" s="65"/>
      <c r="UP145" s="65"/>
      <c r="UQ145" s="65"/>
      <c r="UR145" s="65"/>
      <c r="US145" s="65"/>
      <c r="UT145" s="65"/>
      <c r="UU145" s="65"/>
      <c r="UV145" s="65"/>
      <c r="UW145" s="65"/>
      <c r="UX145" s="65"/>
      <c r="UY145" s="65"/>
      <c r="UZ145" s="65"/>
      <c r="VA145" s="65"/>
      <c r="VB145" s="65"/>
      <c r="VC145" s="65"/>
      <c r="VD145" s="65"/>
      <c r="VE145" s="65"/>
      <c r="VF145" s="65"/>
      <c r="VG145" s="65"/>
      <c r="VH145" s="65"/>
      <c r="VI145" s="65"/>
      <c r="VJ145" s="65"/>
      <c r="VK145" s="65"/>
      <c r="VL145" s="65"/>
      <c r="VM145" s="65"/>
      <c r="VN145" s="65"/>
      <c r="VO145" s="65"/>
      <c r="VP145" s="65"/>
      <c r="VQ145" s="65"/>
      <c r="VR145" s="65"/>
      <c r="VS145" s="65"/>
      <c r="VT145" s="65"/>
      <c r="VU145" s="65"/>
      <c r="VV145" s="65"/>
      <c r="VW145" s="65"/>
      <c r="VX145" s="65"/>
      <c r="VY145" s="65"/>
      <c r="VZ145" s="65"/>
      <c r="WA145" s="65"/>
      <c r="WB145" s="65"/>
      <c r="WC145" s="65"/>
      <c r="WD145" s="65"/>
      <c r="WE145" s="65"/>
      <c r="WF145" s="65"/>
      <c r="WG145" s="65"/>
      <c r="WH145" s="65"/>
      <c r="WI145" s="65"/>
      <c r="WJ145" s="65"/>
      <c r="WK145" s="65"/>
      <c r="WL145" s="65"/>
      <c r="WM145" s="65"/>
      <c r="WN145" s="65"/>
      <c r="WO145" s="65"/>
      <c r="WP145" s="65"/>
      <c r="WQ145" s="65"/>
      <c r="WR145" s="65"/>
      <c r="WS145" s="65"/>
      <c r="WT145" s="65"/>
      <c r="WU145" s="65"/>
      <c r="WV145" s="65"/>
      <c r="WW145" s="65"/>
      <c r="WX145" s="65"/>
      <c r="WY145" s="65"/>
      <c r="WZ145" s="65"/>
      <c r="XA145" s="65"/>
      <c r="XB145" s="65"/>
      <c r="XC145" s="65"/>
      <c r="XD145" s="65"/>
      <c r="XE145" s="65"/>
      <c r="XF145" s="65"/>
      <c r="XG145" s="65"/>
      <c r="XH145" s="65"/>
      <c r="XI145" s="65"/>
      <c r="XJ145" s="65"/>
      <c r="XK145" s="65"/>
      <c r="XL145" s="65"/>
      <c r="XM145" s="65"/>
      <c r="XN145" s="65"/>
      <c r="XO145" s="65"/>
      <c r="XP145" s="65"/>
      <c r="XQ145" s="65"/>
      <c r="XR145" s="65"/>
      <c r="XS145" s="65"/>
      <c r="XT145" s="65"/>
      <c r="XU145" s="65"/>
      <c r="XV145" s="65"/>
      <c r="XW145" s="65"/>
      <c r="XX145" s="65"/>
      <c r="XY145" s="65"/>
      <c r="XZ145" s="65"/>
      <c r="YA145" s="65"/>
      <c r="YB145" s="65"/>
      <c r="YC145" s="65"/>
      <c r="YD145" s="65"/>
      <c r="YE145" s="65"/>
      <c r="YF145" s="65"/>
      <c r="YG145" s="65"/>
      <c r="YH145" s="65"/>
      <c r="YI145" s="65"/>
      <c r="YJ145" s="65"/>
      <c r="YK145" s="65"/>
      <c r="YL145" s="65"/>
      <c r="YM145" s="65"/>
      <c r="YN145" s="65"/>
      <c r="YO145" s="65"/>
      <c r="YP145" s="65"/>
      <c r="YQ145" s="65"/>
      <c r="YR145" s="65"/>
      <c r="YS145" s="65"/>
      <c r="YT145" s="65"/>
      <c r="YU145" s="65"/>
      <c r="YV145" s="65"/>
      <c r="YW145" s="65"/>
      <c r="YX145" s="65"/>
      <c r="YY145" s="65"/>
      <c r="YZ145" s="65"/>
      <c r="ZA145" s="65"/>
      <c r="ZB145" s="65"/>
      <c r="ZC145" s="65"/>
      <c r="ZD145" s="65"/>
      <c r="ZE145" s="65"/>
      <c r="ZF145" s="65"/>
      <c r="ZG145" s="65"/>
      <c r="ZH145" s="65"/>
      <c r="ZI145" s="65"/>
      <c r="ZJ145" s="65"/>
      <c r="ZK145" s="65"/>
      <c r="ZL145" s="65"/>
      <c r="ZM145" s="65"/>
      <c r="ZN145" s="65"/>
      <c r="ZO145" s="65"/>
      <c r="ZP145" s="65"/>
      <c r="ZQ145" s="65"/>
      <c r="ZR145" s="65"/>
      <c r="ZS145" s="65"/>
      <c r="ZT145" s="65"/>
      <c r="ZU145" s="65"/>
      <c r="ZV145" s="65"/>
      <c r="ZW145" s="65"/>
      <c r="ZX145" s="65"/>
      <c r="ZY145" s="65"/>
      <c r="ZZ145" s="65"/>
      <c r="AAA145" s="65"/>
      <c r="AAB145" s="65"/>
      <c r="AAC145" s="65"/>
      <c r="AAD145" s="65"/>
      <c r="AAE145" s="65"/>
      <c r="AAF145" s="65"/>
      <c r="AAG145" s="65"/>
      <c r="AAH145" s="65"/>
      <c r="AAI145" s="65"/>
      <c r="AAJ145" s="65"/>
      <c r="AAK145" s="65"/>
      <c r="AAL145" s="65"/>
      <c r="AAM145" s="65"/>
      <c r="AAN145" s="65"/>
      <c r="AAO145" s="65"/>
      <c r="AAP145" s="65"/>
      <c r="AAQ145" s="65"/>
      <c r="AAR145" s="65"/>
      <c r="AAS145" s="65"/>
      <c r="AAT145" s="65"/>
      <c r="AAU145" s="65"/>
      <c r="AAV145" s="65"/>
      <c r="AAW145" s="65"/>
      <c r="AAX145" s="65"/>
      <c r="AAY145" s="65"/>
      <c r="AAZ145" s="65"/>
      <c r="ABA145" s="65"/>
      <c r="ABB145" s="65"/>
      <c r="ABC145" s="65"/>
      <c r="ABD145" s="65"/>
      <c r="ABE145" s="65"/>
      <c r="ABF145" s="65"/>
      <c r="ABG145" s="65"/>
      <c r="ABH145" s="65"/>
      <c r="ABI145" s="65"/>
      <c r="ABJ145" s="65"/>
      <c r="ABK145" s="65"/>
      <c r="ABL145" s="65"/>
      <c r="ABM145" s="65"/>
      <c r="ABN145" s="65"/>
      <c r="ABO145" s="65"/>
      <c r="ABP145" s="65"/>
      <c r="ABQ145" s="65"/>
      <c r="ABR145" s="65"/>
      <c r="ABS145" s="65"/>
      <c r="ABT145" s="65"/>
      <c r="ABU145" s="65"/>
      <c r="ABV145" s="65"/>
      <c r="ABW145" s="65"/>
      <c r="ABX145" s="65"/>
      <c r="ABY145" s="65"/>
      <c r="ABZ145" s="65"/>
      <c r="ACA145" s="65"/>
      <c r="ACB145" s="65"/>
      <c r="ACC145" s="65"/>
      <c r="ACD145" s="65"/>
      <c r="ACE145" s="65"/>
      <c r="ACF145" s="65"/>
      <c r="ACG145" s="65"/>
      <c r="ACH145" s="65"/>
      <c r="ACI145" s="65"/>
      <c r="ACJ145" s="65"/>
      <c r="ACK145" s="65"/>
      <c r="ACL145" s="65"/>
      <c r="ACM145" s="65"/>
      <c r="ACN145" s="65"/>
      <c r="ACO145" s="65"/>
      <c r="ACP145" s="65"/>
      <c r="ACQ145" s="65"/>
      <c r="ACR145" s="65"/>
      <c r="ACS145" s="65"/>
      <c r="ACT145" s="65"/>
      <c r="ACU145" s="65"/>
      <c r="ACV145" s="65"/>
      <c r="ACW145" s="65"/>
      <c r="ACX145" s="65"/>
      <c r="ACY145" s="65"/>
      <c r="ACZ145" s="65"/>
      <c r="ADA145" s="65"/>
      <c r="ADB145" s="65"/>
      <c r="ADC145" s="65"/>
      <c r="ADD145" s="65"/>
      <c r="ADE145" s="65"/>
      <c r="ADF145" s="65"/>
      <c r="ADG145" s="65"/>
      <c r="ADH145" s="65"/>
      <c r="ADI145" s="65"/>
      <c r="ADJ145" s="65"/>
      <c r="ADK145" s="65"/>
      <c r="ADL145" s="65"/>
      <c r="ADM145" s="65"/>
      <c r="ADN145" s="65"/>
      <c r="ADO145" s="65"/>
      <c r="ADP145" s="65"/>
      <c r="ADQ145" s="65"/>
      <c r="ADR145" s="65"/>
      <c r="ADS145" s="65"/>
      <c r="ADT145" s="65"/>
      <c r="ADU145" s="65"/>
      <c r="ADV145" s="65"/>
      <c r="ADW145" s="65"/>
      <c r="ADX145" s="65"/>
      <c r="ADY145" s="65"/>
      <c r="ADZ145" s="65"/>
      <c r="AEA145" s="65"/>
      <c r="AEB145" s="65"/>
      <c r="AEC145" s="65"/>
      <c r="AED145" s="65"/>
      <c r="AEE145" s="65"/>
      <c r="AEF145" s="65"/>
      <c r="AEG145" s="65"/>
      <c r="AEH145" s="65"/>
      <c r="AEI145" s="65"/>
      <c r="AEJ145" s="65"/>
      <c r="AEK145" s="65"/>
      <c r="AEL145" s="65"/>
      <c r="AEM145" s="65"/>
      <c r="AEN145" s="65"/>
      <c r="AEO145" s="65"/>
      <c r="AEP145" s="65"/>
      <c r="AEQ145" s="65"/>
      <c r="AER145" s="65"/>
      <c r="AES145" s="65"/>
      <c r="AET145" s="65"/>
      <c r="AEU145" s="65"/>
      <c r="AEV145" s="65"/>
      <c r="AEW145" s="65"/>
      <c r="AEX145" s="65"/>
      <c r="AEY145" s="65"/>
      <c r="AEZ145" s="65"/>
      <c r="AFA145" s="65"/>
      <c r="AFB145" s="65"/>
      <c r="AFC145" s="65"/>
      <c r="AFD145" s="65"/>
      <c r="AFE145" s="65"/>
      <c r="AFF145" s="65"/>
      <c r="AFG145" s="65"/>
      <c r="AFH145" s="65"/>
      <c r="AFI145" s="65"/>
      <c r="AFJ145" s="65"/>
      <c r="AFK145" s="65"/>
      <c r="AFL145" s="65"/>
      <c r="AFM145" s="65"/>
      <c r="AFN145" s="65"/>
      <c r="AFO145" s="65"/>
      <c r="AFP145" s="65"/>
      <c r="AFQ145" s="65"/>
      <c r="AFR145" s="65"/>
      <c r="AFS145" s="65"/>
      <c r="AFT145" s="65"/>
      <c r="AFU145" s="65"/>
      <c r="AFV145" s="65"/>
      <c r="AFW145" s="65"/>
      <c r="AFX145" s="65"/>
      <c r="AFY145" s="65"/>
      <c r="AFZ145" s="65"/>
      <c r="AGA145" s="65"/>
      <c r="AGB145" s="65"/>
      <c r="AGC145" s="65"/>
      <c r="AGD145" s="65"/>
      <c r="AGE145" s="65"/>
      <c r="AGF145" s="65"/>
      <c r="AGG145" s="65"/>
      <c r="AGH145" s="65"/>
      <c r="AGI145" s="65"/>
      <c r="AGJ145" s="65"/>
      <c r="AGK145" s="65"/>
      <c r="AGL145" s="65"/>
      <c r="AGM145" s="65"/>
      <c r="AGN145" s="65"/>
      <c r="AGO145" s="65"/>
      <c r="AGP145" s="65"/>
      <c r="AGQ145" s="65"/>
      <c r="AGR145" s="65"/>
      <c r="AGS145" s="65"/>
      <c r="AGT145" s="65"/>
      <c r="AGU145" s="65"/>
      <c r="AGV145" s="65"/>
      <c r="AGW145" s="65"/>
      <c r="AGX145" s="65"/>
      <c r="AGY145" s="65"/>
      <c r="AGZ145" s="65"/>
      <c r="AHA145" s="65"/>
      <c r="AHB145" s="65"/>
      <c r="AHC145" s="65"/>
      <c r="AHD145" s="65"/>
      <c r="AHE145" s="65"/>
      <c r="AHF145" s="65"/>
      <c r="AHG145" s="65"/>
      <c r="AHH145" s="65"/>
      <c r="AHI145" s="65"/>
      <c r="AHJ145" s="65"/>
      <c r="AHK145" s="65"/>
      <c r="AHL145" s="65"/>
      <c r="AHM145" s="65"/>
      <c r="AHN145" s="65"/>
      <c r="AHO145" s="65"/>
      <c r="AHP145" s="65"/>
      <c r="AHQ145" s="65"/>
      <c r="AHR145" s="65"/>
      <c r="AHS145" s="65"/>
      <c r="AHT145" s="65"/>
      <c r="AHU145" s="65"/>
      <c r="AHV145" s="65"/>
      <c r="AHW145" s="65"/>
      <c r="AHX145" s="65"/>
      <c r="AHY145" s="65"/>
      <c r="AHZ145" s="65"/>
      <c r="AIA145" s="65"/>
      <c r="AIB145" s="65"/>
      <c r="AIC145" s="65"/>
      <c r="AID145" s="65"/>
      <c r="AIE145" s="65"/>
      <c r="AIF145" s="65"/>
      <c r="AIG145" s="65"/>
      <c r="AIH145" s="65"/>
      <c r="AII145" s="65"/>
      <c r="AIJ145" s="65"/>
      <c r="AIK145" s="65"/>
      <c r="AIL145" s="65"/>
      <c r="AIM145" s="65"/>
      <c r="AIN145" s="65"/>
      <c r="AIO145" s="65"/>
      <c r="AIP145" s="65"/>
      <c r="AIQ145" s="65"/>
      <c r="AIR145" s="65"/>
      <c r="AIS145" s="65"/>
      <c r="AIT145" s="65"/>
      <c r="AIU145" s="65"/>
      <c r="AIV145" s="65"/>
      <c r="AIW145" s="65"/>
      <c r="AIX145" s="65"/>
      <c r="AIY145" s="65"/>
      <c r="AIZ145" s="65"/>
      <c r="AJA145" s="65"/>
      <c r="AJB145" s="65"/>
      <c r="AJC145" s="65"/>
      <c r="AJD145" s="65"/>
      <c r="AJE145" s="65"/>
      <c r="AJF145" s="65"/>
      <c r="AJG145" s="65"/>
      <c r="AJH145" s="65"/>
      <c r="AJI145" s="65"/>
      <c r="AJJ145" s="65"/>
      <c r="AJK145" s="65"/>
      <c r="AJL145" s="65"/>
      <c r="AJM145" s="65"/>
      <c r="AJN145" s="65"/>
      <c r="AJO145" s="65"/>
      <c r="AJP145" s="65"/>
      <c r="AJQ145" s="65"/>
      <c r="AJR145" s="65"/>
      <c r="AJS145" s="65"/>
      <c r="AJT145" s="65"/>
      <c r="AJU145" s="65"/>
      <c r="AJV145" s="65"/>
      <c r="AJW145" s="65"/>
      <c r="AJX145" s="65"/>
      <c r="AJY145" s="65"/>
      <c r="AJZ145" s="65"/>
      <c r="AKA145" s="65"/>
      <c r="AKB145" s="65"/>
      <c r="AKC145" s="65"/>
      <c r="AKD145" s="65"/>
      <c r="AKE145" s="65"/>
      <c r="AKF145" s="65"/>
      <c r="AKG145" s="65"/>
      <c r="AKH145" s="65"/>
      <c r="AKI145" s="65"/>
      <c r="AKJ145" s="65"/>
      <c r="AKK145" s="65"/>
      <c r="AKL145" s="65"/>
      <c r="AKM145" s="65"/>
      <c r="AKN145" s="65"/>
      <c r="AKO145" s="65"/>
      <c r="AKP145" s="65"/>
      <c r="AKQ145" s="65"/>
      <c r="AKR145" s="65"/>
      <c r="AKS145" s="65"/>
      <c r="AKT145" s="65"/>
      <c r="AKU145" s="65"/>
      <c r="AKV145" s="65"/>
      <c r="AKW145" s="65"/>
      <c r="AKX145" s="65"/>
      <c r="AKY145" s="65"/>
      <c r="AKZ145" s="65"/>
      <c r="ALA145" s="65"/>
      <c r="ALB145" s="65"/>
      <c r="ALC145" s="65"/>
      <c r="ALD145" s="65"/>
      <c r="ALE145" s="65"/>
      <c r="ALF145" s="65"/>
      <c r="ALG145" s="65"/>
      <c r="ALH145" s="65"/>
      <c r="ALI145" s="65"/>
      <c r="ALJ145" s="65"/>
      <c r="ALK145" s="65"/>
      <c r="ALL145" s="65"/>
      <c r="ALM145" s="65"/>
      <c r="ALN145" s="65"/>
      <c r="ALO145" s="65"/>
      <c r="ALP145" s="65"/>
      <c r="ALQ145" s="65"/>
      <c r="ALR145" s="65"/>
      <c r="ALS145" s="65"/>
      <c r="ALT145" s="65"/>
      <c r="ALU145" s="65"/>
      <c r="ALV145" s="65"/>
      <c r="ALW145" s="65"/>
      <c r="ALX145" s="65"/>
      <c r="ALY145" s="65"/>
      <c r="ALZ145" s="65"/>
      <c r="AMA145" s="65"/>
      <c r="AMB145" s="65"/>
      <c r="AMC145" s="65"/>
      <c r="AMD145" s="65"/>
      <c r="AME145" s="65"/>
      <c r="AMF145" s="65"/>
      <c r="AMG145" s="65"/>
      <c r="AMH145" s="65"/>
      <c r="AMI145" s="65"/>
      <c r="AMJ145" s="65"/>
      <c r="AMK145" s="65"/>
      <c r="AML145" s="65"/>
      <c r="AMM145" s="65"/>
      <c r="AMN145" s="65"/>
      <c r="AMO145" s="65"/>
      <c r="AMP145" s="65"/>
      <c r="AMQ145" s="65"/>
      <c r="AMR145" s="65"/>
      <c r="AMS145" s="65"/>
      <c r="AMT145" s="65"/>
      <c r="AMU145" s="65"/>
    </row>
    <row r="146" spans="1:1035" hidden="1" x14ac:dyDescent="0.2">
      <c r="A146" s="99">
        <v>148</v>
      </c>
      <c r="B146" s="221" t="s">
        <v>72</v>
      </c>
      <c r="C146" s="207"/>
      <c r="D146" s="207"/>
      <c r="E146" s="208"/>
      <c r="F146" s="208"/>
      <c r="G146" s="77" t="s">
        <v>227</v>
      </c>
      <c r="H146" s="194">
        <f>TOTAIS!AL148+TOTAIS!AQ148+TOTAIS!AY148+TOTAIS!BG148+TOTAIS!BL148+TOTAIS!BQ148+TOTAIS!BV148+TOTAIS!CA148+TOTAIS!CF148+TOTAIS!CK148</f>
        <v>5.4729513665601726</v>
      </c>
      <c r="I146" s="194">
        <f>TOTAIS!AM148+TOTAIS!AR148+TOTAIS!AZ148+TOTAIS!BH148+TOTAIS!BM148+TOTAIS!BR148+TOTAIS!BW148+TOTAIS!CB148+TOTAIS!CG148+TOTAIS!CL148</f>
        <v>138.04108904475757</v>
      </c>
      <c r="J146" s="181">
        <v>79</v>
      </c>
      <c r="K146" s="181">
        <v>66</v>
      </c>
      <c r="L146" s="188"/>
      <c r="M146" s="189"/>
      <c r="N146" s="116"/>
      <c r="O146" s="116"/>
      <c r="P146" s="116"/>
      <c r="Q146" s="65"/>
      <c r="R146" s="65"/>
      <c r="S146" s="65"/>
      <c r="T146" s="65"/>
      <c r="U146" s="65"/>
      <c r="V146" s="65"/>
      <c r="W146" s="65"/>
      <c r="X146" s="65"/>
      <c r="Y146" s="65"/>
      <c r="Z146" s="65"/>
      <c r="AA146" s="65"/>
      <c r="AB146" s="65"/>
      <c r="AC146" s="65"/>
      <c r="AD146" s="65"/>
      <c r="AE146" s="65"/>
      <c r="AF146" s="65"/>
      <c r="AG146" s="65"/>
      <c r="AH146" s="65"/>
      <c r="AI146" s="65"/>
      <c r="AJ146" s="65"/>
      <c r="AK146" s="65"/>
      <c r="AL146" s="65"/>
      <c r="AM146" s="65"/>
      <c r="AN146" s="65"/>
      <c r="AO146" s="65"/>
      <c r="AP146" s="65"/>
      <c r="AQ146" s="65"/>
      <c r="AR146" s="65"/>
      <c r="AS146" s="65"/>
      <c r="AT146" s="65"/>
      <c r="AU146" s="65"/>
      <c r="AV146" s="65"/>
      <c r="AW146" s="65"/>
      <c r="AX146" s="65"/>
      <c r="AY146" s="65"/>
      <c r="AZ146" s="65"/>
      <c r="BA146" s="65"/>
      <c r="BB146" s="65"/>
      <c r="BC146" s="65"/>
      <c r="BD146" s="65"/>
      <c r="BE146" s="65"/>
      <c r="BF146" s="65"/>
      <c r="BG146" s="65"/>
      <c r="BH146" s="65"/>
      <c r="BI146" s="65"/>
      <c r="BJ146" s="65"/>
      <c r="BK146" s="65"/>
      <c r="BL146" s="65"/>
      <c r="BM146" s="65"/>
      <c r="BN146" s="65"/>
      <c r="BO146" s="65"/>
      <c r="BP146" s="65"/>
      <c r="BQ146" s="65"/>
      <c r="BR146" s="65"/>
      <c r="BS146" s="65"/>
      <c r="BT146" s="65"/>
      <c r="BU146" s="65"/>
      <c r="BV146" s="65"/>
      <c r="BW146" s="65"/>
      <c r="BX146" s="65"/>
      <c r="BY146" s="65"/>
      <c r="BZ146" s="65"/>
      <c r="CA146" s="65"/>
      <c r="CB146" s="65"/>
      <c r="CC146" s="65"/>
      <c r="CD146" s="65"/>
      <c r="CE146" s="65"/>
      <c r="CF146" s="65"/>
      <c r="CG146" s="65"/>
      <c r="CH146" s="65"/>
      <c r="CI146" s="65"/>
      <c r="CJ146" s="65"/>
      <c r="CK146" s="65"/>
      <c r="CL146" s="65"/>
      <c r="CM146" s="65"/>
      <c r="CN146" s="65"/>
      <c r="CO146" s="65"/>
      <c r="CP146" s="65"/>
      <c r="CQ146" s="65"/>
      <c r="CR146" s="65"/>
      <c r="CS146" s="65"/>
      <c r="CT146" s="65"/>
      <c r="CU146" s="65"/>
      <c r="CV146" s="65"/>
      <c r="CW146" s="65"/>
      <c r="CX146" s="65"/>
      <c r="CY146" s="65"/>
      <c r="CZ146" s="65"/>
      <c r="DA146" s="65"/>
      <c r="DB146" s="65"/>
      <c r="DC146" s="65"/>
      <c r="DD146" s="65"/>
      <c r="DE146" s="65"/>
      <c r="DF146" s="65"/>
      <c r="DG146" s="65"/>
      <c r="DH146" s="65"/>
      <c r="DI146" s="65"/>
      <c r="DJ146" s="65"/>
      <c r="DK146" s="65"/>
      <c r="DL146" s="65"/>
      <c r="DM146" s="65"/>
      <c r="DN146" s="65"/>
      <c r="DO146" s="65"/>
      <c r="DP146" s="65"/>
      <c r="DQ146" s="65"/>
      <c r="DR146" s="65"/>
      <c r="DS146" s="65"/>
      <c r="DT146" s="65"/>
      <c r="DU146" s="65"/>
      <c r="DV146" s="65"/>
      <c r="DW146" s="65"/>
      <c r="DX146" s="65"/>
      <c r="DY146" s="65"/>
      <c r="DZ146" s="65"/>
      <c r="EA146" s="65"/>
      <c r="EB146" s="65"/>
      <c r="EC146" s="65"/>
      <c r="ED146" s="65"/>
      <c r="EE146" s="65"/>
      <c r="EF146" s="65"/>
      <c r="EG146" s="65"/>
      <c r="EH146" s="65"/>
      <c r="EI146" s="65"/>
      <c r="EJ146" s="65"/>
      <c r="EK146" s="65"/>
      <c r="EL146" s="65"/>
      <c r="EM146" s="65"/>
      <c r="EN146" s="65"/>
      <c r="EO146" s="65"/>
      <c r="EP146" s="65"/>
      <c r="EQ146" s="65"/>
      <c r="ER146" s="65"/>
      <c r="ES146" s="65"/>
      <c r="ET146" s="65"/>
      <c r="EU146" s="65"/>
      <c r="EV146" s="65"/>
      <c r="EW146" s="65"/>
      <c r="EX146" s="65"/>
      <c r="EY146" s="65"/>
      <c r="EZ146" s="65"/>
      <c r="FA146" s="65"/>
      <c r="FB146" s="65"/>
      <c r="FC146" s="65"/>
      <c r="FD146" s="65"/>
      <c r="FE146" s="65"/>
      <c r="FF146" s="65"/>
      <c r="FG146" s="65"/>
      <c r="FH146" s="65"/>
      <c r="FI146" s="65"/>
      <c r="FJ146" s="65"/>
      <c r="FK146" s="65"/>
      <c r="FL146" s="65"/>
      <c r="FM146" s="65"/>
      <c r="FN146" s="65"/>
      <c r="FO146" s="65"/>
      <c r="FP146" s="65"/>
      <c r="FQ146" s="65"/>
      <c r="FR146" s="65"/>
      <c r="FS146" s="65"/>
      <c r="FT146" s="65"/>
      <c r="FU146" s="65"/>
      <c r="FV146" s="65"/>
      <c r="FW146" s="65"/>
      <c r="FX146" s="65"/>
      <c r="FY146" s="65"/>
      <c r="FZ146" s="65"/>
      <c r="GA146" s="65"/>
      <c r="GB146" s="65"/>
      <c r="GC146" s="65"/>
      <c r="GD146" s="65"/>
      <c r="GE146" s="65"/>
      <c r="GF146" s="65"/>
      <c r="GG146" s="65"/>
      <c r="GH146" s="65"/>
      <c r="GI146" s="65"/>
      <c r="GJ146" s="65"/>
      <c r="GK146" s="65"/>
      <c r="GL146" s="65"/>
      <c r="GM146" s="65"/>
      <c r="GN146" s="65"/>
      <c r="GO146" s="65"/>
      <c r="GP146" s="65"/>
      <c r="GQ146" s="65"/>
      <c r="GR146" s="65"/>
      <c r="GS146" s="65"/>
      <c r="GT146" s="65"/>
      <c r="GU146" s="65"/>
      <c r="GV146" s="65"/>
      <c r="GW146" s="65"/>
      <c r="GX146" s="65"/>
      <c r="GY146" s="65"/>
      <c r="GZ146" s="65"/>
      <c r="HA146" s="65"/>
      <c r="HB146" s="65"/>
      <c r="HC146" s="65"/>
      <c r="HD146" s="65"/>
      <c r="HE146" s="65"/>
      <c r="HF146" s="65"/>
      <c r="HG146" s="65"/>
      <c r="HH146" s="65"/>
      <c r="HI146" s="65"/>
      <c r="HJ146" s="65"/>
      <c r="HK146" s="65"/>
      <c r="HL146" s="65"/>
      <c r="HM146" s="65"/>
      <c r="HN146" s="65"/>
      <c r="HO146" s="65"/>
      <c r="HP146" s="65"/>
      <c r="HQ146" s="65"/>
      <c r="HR146" s="65"/>
      <c r="HS146" s="65"/>
      <c r="HT146" s="65"/>
      <c r="HU146" s="65"/>
      <c r="HV146" s="65"/>
      <c r="HW146" s="65"/>
      <c r="HX146" s="65"/>
      <c r="HY146" s="65"/>
      <c r="HZ146" s="65"/>
      <c r="IA146" s="65"/>
      <c r="IB146" s="65"/>
      <c r="IC146" s="65"/>
      <c r="ID146" s="65"/>
      <c r="IE146" s="65"/>
      <c r="IF146" s="65"/>
      <c r="IG146" s="65"/>
      <c r="IH146" s="65"/>
      <c r="II146" s="65"/>
      <c r="IJ146" s="65"/>
      <c r="IK146" s="65"/>
      <c r="IL146" s="65"/>
      <c r="IM146" s="65"/>
      <c r="IN146" s="65"/>
      <c r="IO146" s="65"/>
      <c r="IP146" s="65"/>
      <c r="IQ146" s="65"/>
      <c r="IR146" s="65"/>
      <c r="IS146" s="65"/>
      <c r="IT146" s="65"/>
      <c r="IU146" s="65"/>
      <c r="IV146" s="65"/>
      <c r="IW146" s="65"/>
      <c r="IX146" s="65"/>
      <c r="IY146" s="65"/>
      <c r="IZ146" s="65"/>
      <c r="JA146" s="65"/>
      <c r="JB146" s="65"/>
      <c r="JC146" s="65"/>
      <c r="JD146" s="65"/>
      <c r="JE146" s="65"/>
      <c r="JF146" s="65"/>
      <c r="JG146" s="65"/>
      <c r="JH146" s="65"/>
      <c r="JI146" s="65"/>
      <c r="JJ146" s="65"/>
      <c r="JK146" s="65"/>
      <c r="JL146" s="65"/>
      <c r="JM146" s="65"/>
      <c r="JN146" s="65"/>
      <c r="JO146" s="65"/>
      <c r="JP146" s="65"/>
      <c r="JQ146" s="65"/>
      <c r="JR146" s="65"/>
      <c r="JS146" s="65"/>
      <c r="JT146" s="65"/>
      <c r="JU146" s="65"/>
      <c r="JV146" s="65"/>
      <c r="JW146" s="65"/>
      <c r="JX146" s="65"/>
      <c r="JY146" s="65"/>
      <c r="JZ146" s="65"/>
      <c r="KA146" s="65"/>
      <c r="KB146" s="65"/>
      <c r="KC146" s="65"/>
      <c r="KD146" s="65"/>
      <c r="KE146" s="65"/>
      <c r="KF146" s="65"/>
      <c r="KG146" s="65"/>
      <c r="KH146" s="65"/>
      <c r="KI146" s="65"/>
      <c r="KJ146" s="65"/>
      <c r="KK146" s="65"/>
      <c r="KL146" s="65"/>
      <c r="KM146" s="65"/>
      <c r="KN146" s="65"/>
      <c r="KO146" s="65"/>
      <c r="KP146" s="65"/>
      <c r="KQ146" s="65"/>
      <c r="KR146" s="65"/>
      <c r="KS146" s="65"/>
      <c r="KT146" s="65"/>
      <c r="KU146" s="65"/>
      <c r="KV146" s="65"/>
      <c r="KW146" s="65"/>
      <c r="KX146" s="65"/>
      <c r="KY146" s="65"/>
      <c r="KZ146" s="65"/>
      <c r="LA146" s="65"/>
      <c r="LB146" s="65"/>
      <c r="LC146" s="65"/>
      <c r="LD146" s="65"/>
      <c r="LE146" s="65"/>
      <c r="LF146" s="65"/>
      <c r="LG146" s="65"/>
      <c r="LH146" s="65"/>
      <c r="LI146" s="65"/>
      <c r="LJ146" s="65"/>
      <c r="LK146" s="65"/>
      <c r="LL146" s="65"/>
      <c r="LM146" s="65"/>
      <c r="LN146" s="65"/>
      <c r="LO146" s="65"/>
      <c r="LP146" s="65"/>
      <c r="LQ146" s="65"/>
      <c r="LR146" s="65"/>
      <c r="LS146" s="65"/>
      <c r="LT146" s="65"/>
      <c r="LU146" s="65"/>
      <c r="LV146" s="65"/>
      <c r="LW146" s="65"/>
      <c r="LX146" s="65"/>
      <c r="LY146" s="65"/>
      <c r="LZ146" s="65"/>
      <c r="MA146" s="65"/>
      <c r="MB146" s="65"/>
      <c r="MC146" s="65"/>
      <c r="MD146" s="65"/>
      <c r="ME146" s="65"/>
      <c r="MF146" s="65"/>
      <c r="MG146" s="65"/>
      <c r="MH146" s="65"/>
      <c r="MI146" s="65"/>
      <c r="MJ146" s="65"/>
      <c r="MK146" s="65"/>
      <c r="ML146" s="65"/>
      <c r="MM146" s="65"/>
      <c r="MN146" s="65"/>
      <c r="MO146" s="65"/>
      <c r="MP146" s="65"/>
      <c r="MQ146" s="65"/>
      <c r="MR146" s="65"/>
      <c r="MS146" s="65"/>
      <c r="MT146" s="65"/>
      <c r="MU146" s="65"/>
      <c r="MV146" s="65"/>
      <c r="MW146" s="65"/>
      <c r="MX146" s="65"/>
      <c r="MY146" s="65"/>
      <c r="MZ146" s="65"/>
      <c r="NA146" s="65"/>
      <c r="NB146" s="65"/>
      <c r="NC146" s="65"/>
      <c r="ND146" s="65"/>
      <c r="NE146" s="65"/>
      <c r="NF146" s="65"/>
      <c r="NG146" s="65"/>
      <c r="NH146" s="65"/>
      <c r="NI146" s="65"/>
      <c r="NJ146" s="65"/>
      <c r="NK146" s="65"/>
      <c r="NL146" s="65"/>
      <c r="NM146" s="65"/>
      <c r="NN146" s="65"/>
      <c r="NO146" s="65"/>
      <c r="NP146" s="65"/>
      <c r="NQ146" s="65"/>
      <c r="NR146" s="65"/>
      <c r="NS146" s="65"/>
      <c r="NT146" s="65"/>
      <c r="NU146" s="65"/>
      <c r="NV146" s="65"/>
      <c r="NW146" s="65"/>
      <c r="NX146" s="65"/>
      <c r="NY146" s="65"/>
      <c r="NZ146" s="65"/>
      <c r="OA146" s="65"/>
      <c r="OB146" s="65"/>
      <c r="OC146" s="65"/>
      <c r="OD146" s="65"/>
      <c r="OE146" s="65"/>
      <c r="OF146" s="65"/>
      <c r="OG146" s="65"/>
      <c r="OH146" s="65"/>
      <c r="OI146" s="65"/>
      <c r="OJ146" s="65"/>
      <c r="OK146" s="65"/>
      <c r="OL146" s="65"/>
      <c r="OM146" s="65"/>
      <c r="ON146" s="65"/>
      <c r="OO146" s="65"/>
      <c r="OP146" s="65"/>
      <c r="OQ146" s="65"/>
      <c r="OR146" s="65"/>
      <c r="OS146" s="65"/>
      <c r="OT146" s="65"/>
      <c r="OU146" s="65"/>
      <c r="OV146" s="65"/>
      <c r="OW146" s="65"/>
      <c r="OX146" s="65"/>
      <c r="OY146" s="65"/>
      <c r="OZ146" s="65"/>
      <c r="PA146" s="65"/>
      <c r="PB146" s="65"/>
      <c r="PC146" s="65"/>
      <c r="PD146" s="65"/>
      <c r="PE146" s="65"/>
      <c r="PF146" s="65"/>
      <c r="PG146" s="65"/>
      <c r="PH146" s="65"/>
      <c r="PI146" s="65"/>
      <c r="PJ146" s="65"/>
      <c r="PK146" s="65"/>
      <c r="PL146" s="65"/>
      <c r="PM146" s="65"/>
      <c r="PN146" s="65"/>
      <c r="PO146" s="65"/>
      <c r="PP146" s="65"/>
      <c r="PQ146" s="65"/>
      <c r="PR146" s="65"/>
      <c r="PS146" s="65"/>
      <c r="PT146" s="65"/>
      <c r="PU146" s="65"/>
      <c r="PV146" s="65"/>
      <c r="PW146" s="65"/>
      <c r="PX146" s="65"/>
      <c r="PY146" s="65"/>
      <c r="PZ146" s="65"/>
      <c r="QA146" s="65"/>
      <c r="QB146" s="65"/>
      <c r="QC146" s="65"/>
      <c r="QD146" s="65"/>
      <c r="QE146" s="65"/>
      <c r="QF146" s="65"/>
      <c r="QG146" s="65"/>
      <c r="QH146" s="65"/>
      <c r="QI146" s="65"/>
      <c r="QJ146" s="65"/>
      <c r="QK146" s="65"/>
      <c r="QL146" s="65"/>
      <c r="QM146" s="65"/>
      <c r="QN146" s="65"/>
      <c r="QO146" s="65"/>
      <c r="QP146" s="65"/>
      <c r="QQ146" s="65"/>
      <c r="QR146" s="65"/>
      <c r="QS146" s="65"/>
      <c r="QT146" s="65"/>
      <c r="QU146" s="65"/>
      <c r="QV146" s="65"/>
      <c r="QW146" s="65"/>
      <c r="QX146" s="65"/>
      <c r="QY146" s="65"/>
      <c r="QZ146" s="65"/>
      <c r="RA146" s="65"/>
      <c r="RB146" s="65"/>
      <c r="RC146" s="65"/>
      <c r="RD146" s="65"/>
      <c r="RE146" s="65"/>
      <c r="RF146" s="65"/>
      <c r="RG146" s="65"/>
      <c r="RH146" s="65"/>
      <c r="RI146" s="65"/>
      <c r="RJ146" s="65"/>
      <c r="RK146" s="65"/>
      <c r="RL146" s="65"/>
      <c r="RM146" s="65"/>
      <c r="RN146" s="65"/>
      <c r="RO146" s="65"/>
      <c r="RP146" s="65"/>
      <c r="RQ146" s="65"/>
      <c r="RR146" s="65"/>
      <c r="RS146" s="65"/>
      <c r="RT146" s="65"/>
      <c r="RU146" s="65"/>
      <c r="RV146" s="65"/>
      <c r="RW146" s="65"/>
      <c r="RX146" s="65"/>
      <c r="RY146" s="65"/>
      <c r="RZ146" s="65"/>
      <c r="SA146" s="65"/>
      <c r="SB146" s="65"/>
      <c r="SC146" s="65"/>
      <c r="SD146" s="65"/>
      <c r="SE146" s="65"/>
      <c r="SF146" s="65"/>
      <c r="SG146" s="65"/>
      <c r="SH146" s="65"/>
      <c r="SI146" s="65"/>
      <c r="SJ146" s="65"/>
      <c r="SK146" s="65"/>
      <c r="SL146" s="65"/>
      <c r="SM146" s="65"/>
      <c r="SN146" s="65"/>
      <c r="SO146" s="65"/>
      <c r="SP146" s="65"/>
      <c r="SQ146" s="65"/>
      <c r="SR146" s="65"/>
      <c r="SS146" s="65"/>
      <c r="ST146" s="65"/>
      <c r="SU146" s="65"/>
      <c r="SV146" s="65"/>
      <c r="SW146" s="65"/>
      <c r="SX146" s="65"/>
      <c r="SY146" s="65"/>
      <c r="SZ146" s="65"/>
      <c r="TA146" s="65"/>
      <c r="TB146" s="65"/>
      <c r="TC146" s="65"/>
      <c r="TD146" s="65"/>
      <c r="TE146" s="65"/>
      <c r="TF146" s="65"/>
      <c r="TG146" s="65"/>
      <c r="TH146" s="65"/>
      <c r="TI146" s="65"/>
      <c r="TJ146" s="65"/>
      <c r="TK146" s="65"/>
      <c r="TL146" s="65"/>
      <c r="TM146" s="65"/>
      <c r="TN146" s="65"/>
      <c r="TO146" s="65"/>
      <c r="TP146" s="65"/>
      <c r="TQ146" s="65"/>
      <c r="TR146" s="65"/>
      <c r="TS146" s="65"/>
      <c r="TT146" s="65"/>
      <c r="TU146" s="65"/>
      <c r="TV146" s="65"/>
      <c r="TW146" s="65"/>
      <c r="TX146" s="65"/>
      <c r="TY146" s="65"/>
      <c r="TZ146" s="65"/>
      <c r="UA146" s="65"/>
      <c r="UB146" s="65"/>
      <c r="UC146" s="65"/>
      <c r="UD146" s="65"/>
      <c r="UE146" s="65"/>
      <c r="UF146" s="65"/>
      <c r="UG146" s="65"/>
      <c r="UH146" s="65"/>
      <c r="UI146" s="65"/>
      <c r="UJ146" s="65"/>
      <c r="UK146" s="65"/>
      <c r="UL146" s="65"/>
      <c r="UM146" s="65"/>
      <c r="UN146" s="65"/>
      <c r="UO146" s="65"/>
      <c r="UP146" s="65"/>
      <c r="UQ146" s="65"/>
      <c r="UR146" s="65"/>
      <c r="US146" s="65"/>
      <c r="UT146" s="65"/>
      <c r="UU146" s="65"/>
      <c r="UV146" s="65"/>
      <c r="UW146" s="65"/>
      <c r="UX146" s="65"/>
      <c r="UY146" s="65"/>
      <c r="UZ146" s="65"/>
      <c r="VA146" s="65"/>
      <c r="VB146" s="65"/>
      <c r="VC146" s="65"/>
      <c r="VD146" s="65"/>
      <c r="VE146" s="65"/>
      <c r="VF146" s="65"/>
      <c r="VG146" s="65"/>
      <c r="VH146" s="65"/>
      <c r="VI146" s="65"/>
      <c r="VJ146" s="65"/>
      <c r="VK146" s="65"/>
      <c r="VL146" s="65"/>
      <c r="VM146" s="65"/>
      <c r="VN146" s="65"/>
      <c r="VO146" s="65"/>
      <c r="VP146" s="65"/>
      <c r="VQ146" s="65"/>
      <c r="VR146" s="65"/>
      <c r="VS146" s="65"/>
      <c r="VT146" s="65"/>
      <c r="VU146" s="65"/>
      <c r="VV146" s="65"/>
      <c r="VW146" s="65"/>
      <c r="VX146" s="65"/>
      <c r="VY146" s="65"/>
      <c r="VZ146" s="65"/>
      <c r="WA146" s="65"/>
      <c r="WB146" s="65"/>
      <c r="WC146" s="65"/>
      <c r="WD146" s="65"/>
      <c r="WE146" s="65"/>
      <c r="WF146" s="65"/>
      <c r="WG146" s="65"/>
      <c r="WH146" s="65"/>
      <c r="WI146" s="65"/>
      <c r="WJ146" s="65"/>
      <c r="WK146" s="65"/>
      <c r="WL146" s="65"/>
      <c r="WM146" s="65"/>
      <c r="WN146" s="65"/>
      <c r="WO146" s="65"/>
      <c r="WP146" s="65"/>
      <c r="WQ146" s="65"/>
      <c r="WR146" s="65"/>
      <c r="WS146" s="65"/>
      <c r="WT146" s="65"/>
      <c r="WU146" s="65"/>
      <c r="WV146" s="65"/>
      <c r="WW146" s="65"/>
      <c r="WX146" s="65"/>
      <c r="WY146" s="65"/>
      <c r="WZ146" s="65"/>
      <c r="XA146" s="65"/>
      <c r="XB146" s="65"/>
      <c r="XC146" s="65"/>
      <c r="XD146" s="65"/>
      <c r="XE146" s="65"/>
      <c r="XF146" s="65"/>
      <c r="XG146" s="65"/>
      <c r="XH146" s="65"/>
      <c r="XI146" s="65"/>
      <c r="XJ146" s="65"/>
      <c r="XK146" s="65"/>
      <c r="XL146" s="65"/>
      <c r="XM146" s="65"/>
      <c r="XN146" s="65"/>
      <c r="XO146" s="65"/>
      <c r="XP146" s="65"/>
      <c r="XQ146" s="65"/>
      <c r="XR146" s="65"/>
      <c r="XS146" s="65"/>
      <c r="XT146" s="65"/>
      <c r="XU146" s="65"/>
      <c r="XV146" s="65"/>
      <c r="XW146" s="65"/>
      <c r="XX146" s="65"/>
      <c r="XY146" s="65"/>
      <c r="XZ146" s="65"/>
      <c r="YA146" s="65"/>
      <c r="YB146" s="65"/>
      <c r="YC146" s="65"/>
      <c r="YD146" s="65"/>
      <c r="YE146" s="65"/>
      <c r="YF146" s="65"/>
      <c r="YG146" s="65"/>
      <c r="YH146" s="65"/>
      <c r="YI146" s="65"/>
      <c r="YJ146" s="65"/>
      <c r="YK146" s="65"/>
      <c r="YL146" s="65"/>
      <c r="YM146" s="65"/>
      <c r="YN146" s="65"/>
      <c r="YO146" s="65"/>
      <c r="YP146" s="65"/>
      <c r="YQ146" s="65"/>
      <c r="YR146" s="65"/>
      <c r="YS146" s="65"/>
      <c r="YT146" s="65"/>
      <c r="YU146" s="65"/>
      <c r="YV146" s="65"/>
      <c r="YW146" s="65"/>
      <c r="YX146" s="65"/>
      <c r="YY146" s="65"/>
      <c r="YZ146" s="65"/>
      <c r="ZA146" s="65"/>
      <c r="ZB146" s="65"/>
      <c r="ZC146" s="65"/>
      <c r="ZD146" s="65"/>
      <c r="ZE146" s="65"/>
      <c r="ZF146" s="65"/>
      <c r="ZG146" s="65"/>
      <c r="ZH146" s="65"/>
      <c r="ZI146" s="65"/>
      <c r="ZJ146" s="65"/>
      <c r="ZK146" s="65"/>
      <c r="ZL146" s="65"/>
      <c r="ZM146" s="65"/>
      <c r="ZN146" s="65"/>
      <c r="ZO146" s="65"/>
      <c r="ZP146" s="65"/>
      <c r="ZQ146" s="65"/>
      <c r="ZR146" s="65"/>
      <c r="ZS146" s="65"/>
      <c r="ZT146" s="65"/>
      <c r="ZU146" s="65"/>
      <c r="ZV146" s="65"/>
      <c r="ZW146" s="65"/>
      <c r="ZX146" s="65"/>
      <c r="ZY146" s="65"/>
      <c r="ZZ146" s="65"/>
      <c r="AAA146" s="65"/>
      <c r="AAB146" s="65"/>
      <c r="AAC146" s="65"/>
      <c r="AAD146" s="65"/>
      <c r="AAE146" s="65"/>
      <c r="AAF146" s="65"/>
      <c r="AAG146" s="65"/>
      <c r="AAH146" s="65"/>
      <c r="AAI146" s="65"/>
      <c r="AAJ146" s="65"/>
      <c r="AAK146" s="65"/>
      <c r="AAL146" s="65"/>
      <c r="AAM146" s="65"/>
      <c r="AAN146" s="65"/>
      <c r="AAO146" s="65"/>
      <c r="AAP146" s="65"/>
      <c r="AAQ146" s="65"/>
      <c r="AAR146" s="65"/>
      <c r="AAS146" s="65"/>
      <c r="AAT146" s="65"/>
      <c r="AAU146" s="65"/>
      <c r="AAV146" s="65"/>
      <c r="AAW146" s="65"/>
      <c r="AAX146" s="65"/>
      <c r="AAY146" s="65"/>
      <c r="AAZ146" s="65"/>
      <c r="ABA146" s="65"/>
      <c r="ABB146" s="65"/>
      <c r="ABC146" s="65"/>
      <c r="ABD146" s="65"/>
      <c r="ABE146" s="65"/>
      <c r="ABF146" s="65"/>
      <c r="ABG146" s="65"/>
      <c r="ABH146" s="65"/>
      <c r="ABI146" s="65"/>
      <c r="ABJ146" s="65"/>
      <c r="ABK146" s="65"/>
      <c r="ABL146" s="65"/>
      <c r="ABM146" s="65"/>
      <c r="ABN146" s="65"/>
      <c r="ABO146" s="65"/>
      <c r="ABP146" s="65"/>
      <c r="ABQ146" s="65"/>
      <c r="ABR146" s="65"/>
      <c r="ABS146" s="65"/>
      <c r="ABT146" s="65"/>
      <c r="ABU146" s="65"/>
      <c r="ABV146" s="65"/>
      <c r="ABW146" s="65"/>
      <c r="ABX146" s="65"/>
      <c r="ABY146" s="65"/>
      <c r="ABZ146" s="65"/>
      <c r="ACA146" s="65"/>
      <c r="ACB146" s="65"/>
      <c r="ACC146" s="65"/>
      <c r="ACD146" s="65"/>
      <c r="ACE146" s="65"/>
      <c r="ACF146" s="65"/>
      <c r="ACG146" s="65"/>
      <c r="ACH146" s="65"/>
      <c r="ACI146" s="65"/>
      <c r="ACJ146" s="65"/>
      <c r="ACK146" s="65"/>
      <c r="ACL146" s="65"/>
      <c r="ACM146" s="65"/>
      <c r="ACN146" s="65"/>
      <c r="ACO146" s="65"/>
      <c r="ACP146" s="65"/>
      <c r="ACQ146" s="65"/>
      <c r="ACR146" s="65"/>
      <c r="ACS146" s="65"/>
      <c r="ACT146" s="65"/>
      <c r="ACU146" s="65"/>
      <c r="ACV146" s="65"/>
      <c r="ACW146" s="65"/>
      <c r="ACX146" s="65"/>
      <c r="ACY146" s="65"/>
      <c r="ACZ146" s="65"/>
      <c r="ADA146" s="65"/>
      <c r="ADB146" s="65"/>
      <c r="ADC146" s="65"/>
      <c r="ADD146" s="65"/>
      <c r="ADE146" s="65"/>
      <c r="ADF146" s="65"/>
      <c r="ADG146" s="65"/>
      <c r="ADH146" s="65"/>
      <c r="ADI146" s="65"/>
      <c r="ADJ146" s="65"/>
      <c r="ADK146" s="65"/>
      <c r="ADL146" s="65"/>
      <c r="ADM146" s="65"/>
      <c r="ADN146" s="65"/>
      <c r="ADO146" s="65"/>
      <c r="ADP146" s="65"/>
      <c r="ADQ146" s="65"/>
      <c r="ADR146" s="65"/>
      <c r="ADS146" s="65"/>
      <c r="ADT146" s="65"/>
      <c r="ADU146" s="65"/>
      <c r="ADV146" s="65"/>
      <c r="ADW146" s="65"/>
      <c r="ADX146" s="65"/>
      <c r="ADY146" s="65"/>
      <c r="ADZ146" s="65"/>
      <c r="AEA146" s="65"/>
      <c r="AEB146" s="65"/>
      <c r="AEC146" s="65"/>
      <c r="AED146" s="65"/>
      <c r="AEE146" s="65"/>
      <c r="AEF146" s="65"/>
      <c r="AEG146" s="65"/>
      <c r="AEH146" s="65"/>
      <c r="AEI146" s="65"/>
      <c r="AEJ146" s="65"/>
      <c r="AEK146" s="65"/>
      <c r="AEL146" s="65"/>
      <c r="AEM146" s="65"/>
      <c r="AEN146" s="65"/>
      <c r="AEO146" s="65"/>
      <c r="AEP146" s="65"/>
      <c r="AEQ146" s="65"/>
      <c r="AER146" s="65"/>
      <c r="AES146" s="65"/>
      <c r="AET146" s="65"/>
      <c r="AEU146" s="65"/>
      <c r="AEV146" s="65"/>
      <c r="AEW146" s="65"/>
      <c r="AEX146" s="65"/>
      <c r="AEY146" s="65"/>
      <c r="AEZ146" s="65"/>
      <c r="AFA146" s="65"/>
      <c r="AFB146" s="65"/>
      <c r="AFC146" s="65"/>
      <c r="AFD146" s="65"/>
      <c r="AFE146" s="65"/>
      <c r="AFF146" s="65"/>
      <c r="AFG146" s="65"/>
      <c r="AFH146" s="65"/>
      <c r="AFI146" s="65"/>
      <c r="AFJ146" s="65"/>
      <c r="AFK146" s="65"/>
      <c r="AFL146" s="65"/>
      <c r="AFM146" s="65"/>
      <c r="AFN146" s="65"/>
      <c r="AFO146" s="65"/>
      <c r="AFP146" s="65"/>
      <c r="AFQ146" s="65"/>
      <c r="AFR146" s="65"/>
      <c r="AFS146" s="65"/>
      <c r="AFT146" s="65"/>
      <c r="AFU146" s="65"/>
      <c r="AFV146" s="65"/>
      <c r="AFW146" s="65"/>
      <c r="AFX146" s="65"/>
      <c r="AFY146" s="65"/>
      <c r="AFZ146" s="65"/>
      <c r="AGA146" s="65"/>
      <c r="AGB146" s="65"/>
      <c r="AGC146" s="65"/>
      <c r="AGD146" s="65"/>
      <c r="AGE146" s="65"/>
      <c r="AGF146" s="65"/>
      <c r="AGG146" s="65"/>
      <c r="AGH146" s="65"/>
      <c r="AGI146" s="65"/>
      <c r="AGJ146" s="65"/>
      <c r="AGK146" s="65"/>
      <c r="AGL146" s="65"/>
      <c r="AGM146" s="65"/>
      <c r="AGN146" s="65"/>
      <c r="AGO146" s="65"/>
      <c r="AGP146" s="65"/>
      <c r="AGQ146" s="65"/>
      <c r="AGR146" s="65"/>
      <c r="AGS146" s="65"/>
      <c r="AGT146" s="65"/>
      <c r="AGU146" s="65"/>
      <c r="AGV146" s="65"/>
      <c r="AGW146" s="65"/>
      <c r="AGX146" s="65"/>
      <c r="AGY146" s="65"/>
      <c r="AGZ146" s="65"/>
      <c r="AHA146" s="65"/>
      <c r="AHB146" s="65"/>
      <c r="AHC146" s="65"/>
      <c r="AHD146" s="65"/>
      <c r="AHE146" s="65"/>
      <c r="AHF146" s="65"/>
      <c r="AHG146" s="65"/>
      <c r="AHH146" s="65"/>
      <c r="AHI146" s="65"/>
      <c r="AHJ146" s="65"/>
      <c r="AHK146" s="65"/>
      <c r="AHL146" s="65"/>
      <c r="AHM146" s="65"/>
      <c r="AHN146" s="65"/>
      <c r="AHO146" s="65"/>
      <c r="AHP146" s="65"/>
      <c r="AHQ146" s="65"/>
      <c r="AHR146" s="65"/>
      <c r="AHS146" s="65"/>
      <c r="AHT146" s="65"/>
      <c r="AHU146" s="65"/>
      <c r="AHV146" s="65"/>
      <c r="AHW146" s="65"/>
      <c r="AHX146" s="65"/>
      <c r="AHY146" s="65"/>
      <c r="AHZ146" s="65"/>
      <c r="AIA146" s="65"/>
      <c r="AIB146" s="65"/>
      <c r="AIC146" s="65"/>
      <c r="AID146" s="65"/>
      <c r="AIE146" s="65"/>
      <c r="AIF146" s="65"/>
      <c r="AIG146" s="65"/>
      <c r="AIH146" s="65"/>
      <c r="AII146" s="65"/>
      <c r="AIJ146" s="65"/>
      <c r="AIK146" s="65"/>
      <c r="AIL146" s="65"/>
      <c r="AIM146" s="65"/>
      <c r="AIN146" s="65"/>
      <c r="AIO146" s="65"/>
      <c r="AIP146" s="65"/>
      <c r="AIQ146" s="65"/>
      <c r="AIR146" s="65"/>
      <c r="AIS146" s="65"/>
      <c r="AIT146" s="65"/>
      <c r="AIU146" s="65"/>
      <c r="AIV146" s="65"/>
      <c r="AIW146" s="65"/>
      <c r="AIX146" s="65"/>
      <c r="AIY146" s="65"/>
      <c r="AIZ146" s="65"/>
      <c r="AJA146" s="65"/>
      <c r="AJB146" s="65"/>
      <c r="AJC146" s="65"/>
      <c r="AJD146" s="65"/>
      <c r="AJE146" s="65"/>
      <c r="AJF146" s="65"/>
      <c r="AJG146" s="65"/>
      <c r="AJH146" s="65"/>
      <c r="AJI146" s="65"/>
      <c r="AJJ146" s="65"/>
      <c r="AJK146" s="65"/>
      <c r="AJL146" s="65"/>
      <c r="AJM146" s="65"/>
      <c r="AJN146" s="65"/>
      <c r="AJO146" s="65"/>
      <c r="AJP146" s="65"/>
      <c r="AJQ146" s="65"/>
      <c r="AJR146" s="65"/>
      <c r="AJS146" s="65"/>
      <c r="AJT146" s="65"/>
      <c r="AJU146" s="65"/>
      <c r="AJV146" s="65"/>
      <c r="AJW146" s="65"/>
      <c r="AJX146" s="65"/>
      <c r="AJY146" s="65"/>
      <c r="AJZ146" s="65"/>
      <c r="AKA146" s="65"/>
      <c r="AKB146" s="65"/>
      <c r="AKC146" s="65"/>
      <c r="AKD146" s="65"/>
      <c r="AKE146" s="65"/>
      <c r="AKF146" s="65"/>
      <c r="AKG146" s="65"/>
      <c r="AKH146" s="65"/>
      <c r="AKI146" s="65"/>
      <c r="AKJ146" s="65"/>
      <c r="AKK146" s="65"/>
      <c r="AKL146" s="65"/>
      <c r="AKM146" s="65"/>
      <c r="AKN146" s="65"/>
      <c r="AKO146" s="65"/>
      <c r="AKP146" s="65"/>
      <c r="AKQ146" s="65"/>
      <c r="AKR146" s="65"/>
      <c r="AKS146" s="65"/>
      <c r="AKT146" s="65"/>
      <c r="AKU146" s="65"/>
      <c r="AKV146" s="65"/>
      <c r="AKW146" s="65"/>
      <c r="AKX146" s="65"/>
      <c r="AKY146" s="65"/>
      <c r="AKZ146" s="65"/>
      <c r="ALA146" s="65"/>
      <c r="ALB146" s="65"/>
      <c r="ALC146" s="65"/>
      <c r="ALD146" s="65"/>
      <c r="ALE146" s="65"/>
      <c r="ALF146" s="65"/>
      <c r="ALG146" s="65"/>
      <c r="ALH146" s="65"/>
      <c r="ALI146" s="65"/>
      <c r="ALJ146" s="65"/>
      <c r="ALK146" s="65"/>
      <c r="ALL146" s="65"/>
      <c r="ALM146" s="65"/>
      <c r="ALN146" s="65"/>
      <c r="ALO146" s="65"/>
      <c r="ALP146" s="65"/>
      <c r="ALQ146" s="65"/>
      <c r="ALR146" s="65"/>
      <c r="ALS146" s="65"/>
      <c r="ALT146" s="65"/>
      <c r="ALU146" s="65"/>
      <c r="ALV146" s="65"/>
      <c r="ALW146" s="65"/>
      <c r="ALX146" s="65"/>
      <c r="ALY146" s="65"/>
      <c r="ALZ146" s="65"/>
      <c r="AMA146" s="65"/>
      <c r="AMB146" s="65"/>
      <c r="AMC146" s="65"/>
      <c r="AMD146" s="65"/>
      <c r="AME146" s="65"/>
      <c r="AMF146" s="65"/>
      <c r="AMG146" s="65"/>
      <c r="AMH146" s="65"/>
      <c r="AMI146" s="65"/>
      <c r="AMJ146" s="65"/>
      <c r="AMK146" s="65"/>
      <c r="AML146" s="65"/>
      <c r="AMM146" s="65"/>
      <c r="AMN146" s="65"/>
      <c r="AMO146" s="65"/>
      <c r="AMP146" s="65"/>
      <c r="AMQ146" s="65"/>
      <c r="AMR146" s="65"/>
      <c r="AMS146" s="65"/>
      <c r="AMT146" s="65"/>
      <c r="AMU146" s="65"/>
    </row>
    <row r="147" spans="1:1035" ht="14.25" hidden="1" thickBot="1" x14ac:dyDescent="0.25">
      <c r="A147" s="99">
        <v>149</v>
      </c>
      <c r="B147" s="223" t="s">
        <v>72</v>
      </c>
      <c r="C147" s="210"/>
      <c r="D147" s="210"/>
      <c r="E147" s="211"/>
      <c r="F147" s="211"/>
      <c r="G147" s="85" t="s">
        <v>228</v>
      </c>
      <c r="H147" s="195">
        <f>TOTAIS!AL149+TOTAIS!AQ149+TOTAIS!AY149+TOTAIS!BG149+TOTAIS!BL149+TOTAIS!BQ149+TOTAIS!BV149+TOTAIS!CA149+TOTAIS!CF149+TOTAIS!CK149</f>
        <v>4.8477475820829889</v>
      </c>
      <c r="I147" s="195">
        <f>TOTAIS!AM149+TOTAIS!AR149+TOTAIS!AZ149+TOTAIS!BH149+TOTAIS!BM149+TOTAIS!BR149+TOTAIS!BW149+TOTAIS!CB149+TOTAIS!CG149+TOTAIS!CL149</f>
        <v>128.8819070603063</v>
      </c>
      <c r="J147" s="183">
        <v>89</v>
      </c>
      <c r="K147" s="183">
        <v>74</v>
      </c>
      <c r="L147" s="190"/>
      <c r="M147" s="191"/>
      <c r="N147" s="178"/>
      <c r="O147" s="178"/>
      <c r="P147" s="178"/>
      <c r="Q147" s="65"/>
      <c r="R147" s="65"/>
      <c r="S147" s="65"/>
      <c r="T147" s="65"/>
      <c r="U147" s="65"/>
      <c r="V147" s="65"/>
      <c r="W147" s="65"/>
      <c r="X147" s="65"/>
      <c r="Y147" s="65"/>
      <c r="Z147" s="65"/>
      <c r="AA147" s="65"/>
      <c r="AB147" s="65"/>
      <c r="AC147" s="65"/>
      <c r="AD147" s="65"/>
      <c r="AE147" s="65"/>
      <c r="AF147" s="65"/>
      <c r="AG147" s="65"/>
      <c r="AH147" s="65"/>
      <c r="AI147" s="65"/>
      <c r="AJ147" s="65"/>
      <c r="AK147" s="65"/>
      <c r="AL147" s="65"/>
      <c r="AM147" s="65"/>
      <c r="AN147" s="65"/>
      <c r="AO147" s="65"/>
      <c r="AP147" s="65"/>
      <c r="AQ147" s="65"/>
      <c r="AR147" s="65"/>
      <c r="AS147" s="65"/>
      <c r="AT147" s="65"/>
      <c r="AU147" s="65"/>
      <c r="AV147" s="65"/>
      <c r="AW147" s="65"/>
      <c r="AX147" s="65"/>
      <c r="AY147" s="65"/>
      <c r="AZ147" s="65"/>
      <c r="BA147" s="65"/>
      <c r="BB147" s="65"/>
      <c r="BC147" s="65"/>
      <c r="BD147" s="65"/>
      <c r="BE147" s="65"/>
      <c r="BF147" s="65"/>
      <c r="BG147" s="65"/>
      <c r="BH147" s="65"/>
      <c r="BI147" s="65"/>
      <c r="BJ147" s="65"/>
      <c r="BK147" s="65"/>
      <c r="BL147" s="65"/>
      <c r="BM147" s="65"/>
      <c r="BN147" s="65"/>
      <c r="BO147" s="65"/>
      <c r="BP147" s="65"/>
      <c r="BQ147" s="65"/>
      <c r="BR147" s="65"/>
      <c r="BS147" s="65"/>
      <c r="BT147" s="65"/>
      <c r="BU147" s="65"/>
      <c r="BV147" s="65"/>
      <c r="BW147" s="65"/>
      <c r="BX147" s="65"/>
      <c r="BY147" s="65"/>
      <c r="BZ147" s="65"/>
      <c r="CA147" s="65"/>
      <c r="CB147" s="65"/>
      <c r="CC147" s="65"/>
      <c r="CD147" s="65"/>
      <c r="CE147" s="65"/>
      <c r="CF147" s="65"/>
      <c r="CG147" s="65"/>
      <c r="CH147" s="65"/>
      <c r="CI147" s="65"/>
      <c r="CJ147" s="65"/>
      <c r="CK147" s="65"/>
      <c r="CL147" s="65"/>
      <c r="CM147" s="65"/>
      <c r="CN147" s="65"/>
      <c r="CO147" s="65"/>
      <c r="CP147" s="65"/>
      <c r="CQ147" s="65"/>
      <c r="CR147" s="65"/>
      <c r="CS147" s="65"/>
      <c r="CT147" s="65"/>
      <c r="CU147" s="65"/>
      <c r="CV147" s="65"/>
      <c r="CW147" s="65"/>
      <c r="CX147" s="65"/>
      <c r="CY147" s="65"/>
      <c r="CZ147" s="65"/>
      <c r="DA147" s="65"/>
      <c r="DB147" s="65"/>
      <c r="DC147" s="65"/>
      <c r="DD147" s="65"/>
      <c r="DE147" s="65"/>
      <c r="DF147" s="65"/>
      <c r="DG147" s="65"/>
      <c r="DH147" s="65"/>
      <c r="DI147" s="65"/>
      <c r="DJ147" s="65"/>
      <c r="DK147" s="65"/>
      <c r="DL147" s="65"/>
      <c r="DM147" s="65"/>
      <c r="DN147" s="65"/>
      <c r="DO147" s="65"/>
      <c r="DP147" s="65"/>
      <c r="DQ147" s="65"/>
      <c r="DR147" s="65"/>
      <c r="DS147" s="65"/>
      <c r="DT147" s="65"/>
      <c r="DU147" s="65"/>
      <c r="DV147" s="65"/>
      <c r="DW147" s="65"/>
      <c r="DX147" s="65"/>
      <c r="DY147" s="65"/>
      <c r="DZ147" s="65"/>
      <c r="EA147" s="65"/>
      <c r="EB147" s="65"/>
      <c r="EC147" s="65"/>
      <c r="ED147" s="65"/>
      <c r="EE147" s="65"/>
      <c r="EF147" s="65"/>
      <c r="EG147" s="65"/>
      <c r="EH147" s="65"/>
      <c r="EI147" s="65"/>
      <c r="EJ147" s="65"/>
      <c r="EK147" s="65"/>
      <c r="EL147" s="65"/>
      <c r="EM147" s="65"/>
      <c r="EN147" s="65"/>
      <c r="EO147" s="65"/>
      <c r="EP147" s="65"/>
      <c r="EQ147" s="65"/>
      <c r="ER147" s="65"/>
      <c r="ES147" s="65"/>
      <c r="ET147" s="65"/>
      <c r="EU147" s="65"/>
      <c r="EV147" s="65"/>
      <c r="EW147" s="65"/>
      <c r="EX147" s="65"/>
      <c r="EY147" s="65"/>
      <c r="EZ147" s="65"/>
      <c r="FA147" s="65"/>
      <c r="FB147" s="65"/>
      <c r="FC147" s="65"/>
      <c r="FD147" s="65"/>
      <c r="FE147" s="65"/>
      <c r="FF147" s="65"/>
      <c r="FG147" s="65"/>
      <c r="FH147" s="65"/>
      <c r="FI147" s="65"/>
      <c r="FJ147" s="65"/>
      <c r="FK147" s="65"/>
      <c r="FL147" s="65"/>
      <c r="FM147" s="65"/>
      <c r="FN147" s="65"/>
      <c r="FO147" s="65"/>
      <c r="FP147" s="65"/>
      <c r="FQ147" s="65"/>
      <c r="FR147" s="65"/>
      <c r="FS147" s="65"/>
      <c r="FT147" s="65"/>
      <c r="FU147" s="65"/>
      <c r="FV147" s="65"/>
      <c r="FW147" s="65"/>
      <c r="FX147" s="65"/>
      <c r="FY147" s="65"/>
      <c r="FZ147" s="65"/>
      <c r="GA147" s="65"/>
      <c r="GB147" s="65"/>
      <c r="GC147" s="65"/>
      <c r="GD147" s="65"/>
      <c r="GE147" s="65"/>
      <c r="GF147" s="65"/>
      <c r="GG147" s="65"/>
      <c r="GH147" s="65"/>
      <c r="GI147" s="65"/>
      <c r="GJ147" s="65"/>
      <c r="GK147" s="65"/>
      <c r="GL147" s="65"/>
      <c r="GM147" s="65"/>
      <c r="GN147" s="65"/>
      <c r="GO147" s="65"/>
      <c r="GP147" s="65"/>
      <c r="GQ147" s="65"/>
      <c r="GR147" s="65"/>
      <c r="GS147" s="65"/>
      <c r="GT147" s="65"/>
      <c r="GU147" s="65"/>
      <c r="GV147" s="65"/>
      <c r="GW147" s="65"/>
      <c r="GX147" s="65"/>
      <c r="GY147" s="65"/>
      <c r="GZ147" s="65"/>
      <c r="HA147" s="65"/>
      <c r="HB147" s="65"/>
      <c r="HC147" s="65"/>
      <c r="HD147" s="65"/>
      <c r="HE147" s="65"/>
      <c r="HF147" s="65"/>
      <c r="HG147" s="65"/>
      <c r="HH147" s="65"/>
      <c r="HI147" s="65"/>
      <c r="HJ147" s="65"/>
      <c r="HK147" s="65"/>
      <c r="HL147" s="65"/>
      <c r="HM147" s="65"/>
      <c r="HN147" s="65"/>
      <c r="HO147" s="65"/>
      <c r="HP147" s="65"/>
      <c r="HQ147" s="65"/>
      <c r="HR147" s="65"/>
      <c r="HS147" s="65"/>
      <c r="HT147" s="65"/>
      <c r="HU147" s="65"/>
      <c r="HV147" s="65"/>
      <c r="HW147" s="65"/>
      <c r="HX147" s="65"/>
      <c r="HY147" s="65"/>
      <c r="HZ147" s="65"/>
      <c r="IA147" s="65"/>
      <c r="IB147" s="65"/>
      <c r="IC147" s="65"/>
      <c r="ID147" s="65"/>
      <c r="IE147" s="65"/>
      <c r="IF147" s="65"/>
      <c r="IG147" s="65"/>
      <c r="IH147" s="65"/>
      <c r="II147" s="65"/>
      <c r="IJ147" s="65"/>
      <c r="IK147" s="65"/>
      <c r="IL147" s="65"/>
      <c r="IM147" s="65"/>
      <c r="IN147" s="65"/>
      <c r="IO147" s="65"/>
      <c r="IP147" s="65"/>
      <c r="IQ147" s="65"/>
      <c r="IR147" s="65"/>
      <c r="IS147" s="65"/>
      <c r="IT147" s="65"/>
      <c r="IU147" s="65"/>
      <c r="IV147" s="65"/>
      <c r="IW147" s="65"/>
      <c r="IX147" s="65"/>
      <c r="IY147" s="65"/>
      <c r="IZ147" s="65"/>
      <c r="JA147" s="65"/>
      <c r="JB147" s="65"/>
      <c r="JC147" s="65"/>
      <c r="JD147" s="65"/>
      <c r="JE147" s="65"/>
      <c r="JF147" s="65"/>
      <c r="JG147" s="65"/>
      <c r="JH147" s="65"/>
      <c r="JI147" s="65"/>
      <c r="JJ147" s="65"/>
      <c r="JK147" s="65"/>
      <c r="JL147" s="65"/>
      <c r="JM147" s="65"/>
      <c r="JN147" s="65"/>
      <c r="JO147" s="65"/>
      <c r="JP147" s="65"/>
      <c r="JQ147" s="65"/>
      <c r="JR147" s="65"/>
      <c r="JS147" s="65"/>
      <c r="JT147" s="65"/>
      <c r="JU147" s="65"/>
      <c r="JV147" s="65"/>
      <c r="JW147" s="65"/>
      <c r="JX147" s="65"/>
      <c r="JY147" s="65"/>
      <c r="JZ147" s="65"/>
      <c r="KA147" s="65"/>
      <c r="KB147" s="65"/>
      <c r="KC147" s="65"/>
      <c r="KD147" s="65"/>
      <c r="KE147" s="65"/>
      <c r="KF147" s="65"/>
      <c r="KG147" s="65"/>
      <c r="KH147" s="65"/>
      <c r="KI147" s="65"/>
      <c r="KJ147" s="65"/>
      <c r="KK147" s="65"/>
      <c r="KL147" s="65"/>
      <c r="KM147" s="65"/>
      <c r="KN147" s="65"/>
      <c r="KO147" s="65"/>
      <c r="KP147" s="65"/>
      <c r="KQ147" s="65"/>
      <c r="KR147" s="65"/>
      <c r="KS147" s="65"/>
      <c r="KT147" s="65"/>
      <c r="KU147" s="65"/>
      <c r="KV147" s="65"/>
      <c r="KW147" s="65"/>
      <c r="KX147" s="65"/>
      <c r="KY147" s="65"/>
      <c r="KZ147" s="65"/>
      <c r="LA147" s="65"/>
      <c r="LB147" s="65"/>
      <c r="LC147" s="65"/>
      <c r="LD147" s="65"/>
      <c r="LE147" s="65"/>
      <c r="LF147" s="65"/>
      <c r="LG147" s="65"/>
      <c r="LH147" s="65"/>
      <c r="LI147" s="65"/>
      <c r="LJ147" s="65"/>
      <c r="LK147" s="65"/>
      <c r="LL147" s="65"/>
      <c r="LM147" s="65"/>
      <c r="LN147" s="65"/>
      <c r="LO147" s="65"/>
      <c r="LP147" s="65"/>
      <c r="LQ147" s="65"/>
      <c r="LR147" s="65"/>
      <c r="LS147" s="65"/>
      <c r="LT147" s="65"/>
      <c r="LU147" s="65"/>
      <c r="LV147" s="65"/>
      <c r="LW147" s="65"/>
      <c r="LX147" s="65"/>
      <c r="LY147" s="65"/>
      <c r="LZ147" s="65"/>
      <c r="MA147" s="65"/>
      <c r="MB147" s="65"/>
      <c r="MC147" s="65"/>
      <c r="MD147" s="65"/>
      <c r="ME147" s="65"/>
      <c r="MF147" s="65"/>
      <c r="MG147" s="65"/>
      <c r="MH147" s="65"/>
      <c r="MI147" s="65"/>
      <c r="MJ147" s="65"/>
      <c r="MK147" s="65"/>
      <c r="ML147" s="65"/>
      <c r="MM147" s="65"/>
      <c r="MN147" s="65"/>
      <c r="MO147" s="65"/>
      <c r="MP147" s="65"/>
      <c r="MQ147" s="65"/>
      <c r="MR147" s="65"/>
      <c r="MS147" s="65"/>
      <c r="MT147" s="65"/>
      <c r="MU147" s="65"/>
      <c r="MV147" s="65"/>
      <c r="MW147" s="65"/>
      <c r="MX147" s="65"/>
      <c r="MY147" s="65"/>
      <c r="MZ147" s="65"/>
      <c r="NA147" s="65"/>
      <c r="NB147" s="65"/>
      <c r="NC147" s="65"/>
      <c r="ND147" s="65"/>
      <c r="NE147" s="65"/>
      <c r="NF147" s="65"/>
      <c r="NG147" s="65"/>
      <c r="NH147" s="65"/>
      <c r="NI147" s="65"/>
      <c r="NJ147" s="65"/>
      <c r="NK147" s="65"/>
      <c r="NL147" s="65"/>
      <c r="NM147" s="65"/>
      <c r="NN147" s="65"/>
      <c r="NO147" s="65"/>
      <c r="NP147" s="65"/>
      <c r="NQ147" s="65"/>
      <c r="NR147" s="65"/>
      <c r="NS147" s="65"/>
      <c r="NT147" s="65"/>
      <c r="NU147" s="65"/>
      <c r="NV147" s="65"/>
      <c r="NW147" s="65"/>
      <c r="NX147" s="65"/>
      <c r="NY147" s="65"/>
      <c r="NZ147" s="65"/>
      <c r="OA147" s="65"/>
      <c r="OB147" s="65"/>
      <c r="OC147" s="65"/>
      <c r="OD147" s="65"/>
      <c r="OE147" s="65"/>
      <c r="OF147" s="65"/>
      <c r="OG147" s="65"/>
      <c r="OH147" s="65"/>
      <c r="OI147" s="65"/>
      <c r="OJ147" s="65"/>
      <c r="OK147" s="65"/>
      <c r="OL147" s="65"/>
      <c r="OM147" s="65"/>
      <c r="ON147" s="65"/>
      <c r="OO147" s="65"/>
      <c r="OP147" s="65"/>
      <c r="OQ147" s="65"/>
      <c r="OR147" s="65"/>
      <c r="OS147" s="65"/>
      <c r="OT147" s="65"/>
      <c r="OU147" s="65"/>
      <c r="OV147" s="65"/>
      <c r="OW147" s="65"/>
      <c r="OX147" s="65"/>
      <c r="OY147" s="65"/>
      <c r="OZ147" s="65"/>
      <c r="PA147" s="65"/>
      <c r="PB147" s="65"/>
      <c r="PC147" s="65"/>
      <c r="PD147" s="65"/>
      <c r="PE147" s="65"/>
      <c r="PF147" s="65"/>
      <c r="PG147" s="65"/>
      <c r="PH147" s="65"/>
      <c r="PI147" s="65"/>
      <c r="PJ147" s="65"/>
      <c r="PK147" s="65"/>
      <c r="PL147" s="65"/>
      <c r="PM147" s="65"/>
      <c r="PN147" s="65"/>
      <c r="PO147" s="65"/>
      <c r="PP147" s="65"/>
      <c r="PQ147" s="65"/>
      <c r="PR147" s="65"/>
      <c r="PS147" s="65"/>
      <c r="PT147" s="65"/>
      <c r="PU147" s="65"/>
      <c r="PV147" s="65"/>
      <c r="PW147" s="65"/>
      <c r="PX147" s="65"/>
      <c r="PY147" s="65"/>
      <c r="PZ147" s="65"/>
      <c r="QA147" s="65"/>
      <c r="QB147" s="65"/>
      <c r="QC147" s="65"/>
      <c r="QD147" s="65"/>
      <c r="QE147" s="65"/>
      <c r="QF147" s="65"/>
      <c r="QG147" s="65"/>
      <c r="QH147" s="65"/>
      <c r="QI147" s="65"/>
      <c r="QJ147" s="65"/>
      <c r="QK147" s="65"/>
      <c r="QL147" s="65"/>
      <c r="QM147" s="65"/>
      <c r="QN147" s="65"/>
      <c r="QO147" s="65"/>
      <c r="QP147" s="65"/>
      <c r="QQ147" s="65"/>
      <c r="QR147" s="65"/>
      <c r="QS147" s="65"/>
      <c r="QT147" s="65"/>
      <c r="QU147" s="65"/>
      <c r="QV147" s="65"/>
      <c r="QW147" s="65"/>
      <c r="QX147" s="65"/>
      <c r="QY147" s="65"/>
      <c r="QZ147" s="65"/>
      <c r="RA147" s="65"/>
      <c r="RB147" s="65"/>
      <c r="RC147" s="65"/>
      <c r="RD147" s="65"/>
      <c r="RE147" s="65"/>
      <c r="RF147" s="65"/>
      <c r="RG147" s="65"/>
      <c r="RH147" s="65"/>
      <c r="RI147" s="65"/>
      <c r="RJ147" s="65"/>
      <c r="RK147" s="65"/>
      <c r="RL147" s="65"/>
      <c r="RM147" s="65"/>
      <c r="RN147" s="65"/>
      <c r="RO147" s="65"/>
      <c r="RP147" s="65"/>
      <c r="RQ147" s="65"/>
      <c r="RR147" s="65"/>
      <c r="RS147" s="65"/>
      <c r="RT147" s="65"/>
      <c r="RU147" s="65"/>
      <c r="RV147" s="65"/>
      <c r="RW147" s="65"/>
      <c r="RX147" s="65"/>
      <c r="RY147" s="65"/>
      <c r="RZ147" s="65"/>
      <c r="SA147" s="65"/>
      <c r="SB147" s="65"/>
      <c r="SC147" s="65"/>
      <c r="SD147" s="65"/>
      <c r="SE147" s="65"/>
      <c r="SF147" s="65"/>
      <c r="SG147" s="65"/>
      <c r="SH147" s="65"/>
      <c r="SI147" s="65"/>
      <c r="SJ147" s="65"/>
      <c r="SK147" s="65"/>
      <c r="SL147" s="65"/>
      <c r="SM147" s="65"/>
      <c r="SN147" s="65"/>
      <c r="SO147" s="65"/>
      <c r="SP147" s="65"/>
      <c r="SQ147" s="65"/>
      <c r="SR147" s="65"/>
      <c r="SS147" s="65"/>
      <c r="ST147" s="65"/>
      <c r="SU147" s="65"/>
      <c r="SV147" s="65"/>
      <c r="SW147" s="65"/>
      <c r="SX147" s="65"/>
      <c r="SY147" s="65"/>
      <c r="SZ147" s="65"/>
      <c r="TA147" s="65"/>
      <c r="TB147" s="65"/>
      <c r="TC147" s="65"/>
      <c r="TD147" s="65"/>
      <c r="TE147" s="65"/>
      <c r="TF147" s="65"/>
      <c r="TG147" s="65"/>
      <c r="TH147" s="65"/>
      <c r="TI147" s="65"/>
      <c r="TJ147" s="65"/>
      <c r="TK147" s="65"/>
      <c r="TL147" s="65"/>
      <c r="TM147" s="65"/>
      <c r="TN147" s="65"/>
      <c r="TO147" s="65"/>
      <c r="TP147" s="65"/>
      <c r="TQ147" s="65"/>
      <c r="TR147" s="65"/>
      <c r="TS147" s="65"/>
      <c r="TT147" s="65"/>
      <c r="TU147" s="65"/>
      <c r="TV147" s="65"/>
      <c r="TW147" s="65"/>
      <c r="TX147" s="65"/>
      <c r="TY147" s="65"/>
      <c r="TZ147" s="65"/>
      <c r="UA147" s="65"/>
      <c r="UB147" s="65"/>
      <c r="UC147" s="65"/>
      <c r="UD147" s="65"/>
      <c r="UE147" s="65"/>
      <c r="UF147" s="65"/>
      <c r="UG147" s="65"/>
      <c r="UH147" s="65"/>
      <c r="UI147" s="65"/>
      <c r="UJ147" s="65"/>
      <c r="UK147" s="65"/>
      <c r="UL147" s="65"/>
      <c r="UM147" s="65"/>
      <c r="UN147" s="65"/>
      <c r="UO147" s="65"/>
      <c r="UP147" s="65"/>
      <c r="UQ147" s="65"/>
      <c r="UR147" s="65"/>
      <c r="US147" s="65"/>
      <c r="UT147" s="65"/>
      <c r="UU147" s="65"/>
      <c r="UV147" s="65"/>
      <c r="UW147" s="65"/>
      <c r="UX147" s="65"/>
      <c r="UY147" s="65"/>
      <c r="UZ147" s="65"/>
      <c r="VA147" s="65"/>
      <c r="VB147" s="65"/>
      <c r="VC147" s="65"/>
      <c r="VD147" s="65"/>
      <c r="VE147" s="65"/>
      <c r="VF147" s="65"/>
      <c r="VG147" s="65"/>
      <c r="VH147" s="65"/>
      <c r="VI147" s="65"/>
      <c r="VJ147" s="65"/>
      <c r="VK147" s="65"/>
      <c r="VL147" s="65"/>
      <c r="VM147" s="65"/>
      <c r="VN147" s="65"/>
      <c r="VO147" s="65"/>
      <c r="VP147" s="65"/>
      <c r="VQ147" s="65"/>
      <c r="VR147" s="65"/>
      <c r="VS147" s="65"/>
      <c r="VT147" s="65"/>
      <c r="VU147" s="65"/>
      <c r="VV147" s="65"/>
      <c r="VW147" s="65"/>
      <c r="VX147" s="65"/>
      <c r="VY147" s="65"/>
      <c r="VZ147" s="65"/>
      <c r="WA147" s="65"/>
      <c r="WB147" s="65"/>
      <c r="WC147" s="65"/>
      <c r="WD147" s="65"/>
      <c r="WE147" s="65"/>
      <c r="WF147" s="65"/>
      <c r="WG147" s="65"/>
      <c r="WH147" s="65"/>
      <c r="WI147" s="65"/>
      <c r="WJ147" s="65"/>
      <c r="WK147" s="65"/>
      <c r="WL147" s="65"/>
      <c r="WM147" s="65"/>
      <c r="WN147" s="65"/>
      <c r="WO147" s="65"/>
      <c r="WP147" s="65"/>
      <c r="WQ147" s="65"/>
      <c r="WR147" s="65"/>
      <c r="WS147" s="65"/>
      <c r="WT147" s="65"/>
      <c r="WU147" s="65"/>
      <c r="WV147" s="65"/>
      <c r="WW147" s="65"/>
      <c r="WX147" s="65"/>
      <c r="WY147" s="65"/>
      <c r="WZ147" s="65"/>
      <c r="XA147" s="65"/>
      <c r="XB147" s="65"/>
      <c r="XC147" s="65"/>
      <c r="XD147" s="65"/>
      <c r="XE147" s="65"/>
      <c r="XF147" s="65"/>
      <c r="XG147" s="65"/>
      <c r="XH147" s="65"/>
      <c r="XI147" s="65"/>
      <c r="XJ147" s="65"/>
      <c r="XK147" s="65"/>
      <c r="XL147" s="65"/>
      <c r="XM147" s="65"/>
      <c r="XN147" s="65"/>
      <c r="XO147" s="65"/>
      <c r="XP147" s="65"/>
      <c r="XQ147" s="65"/>
      <c r="XR147" s="65"/>
      <c r="XS147" s="65"/>
      <c r="XT147" s="65"/>
      <c r="XU147" s="65"/>
      <c r="XV147" s="65"/>
      <c r="XW147" s="65"/>
      <c r="XX147" s="65"/>
      <c r="XY147" s="65"/>
      <c r="XZ147" s="65"/>
      <c r="YA147" s="65"/>
      <c r="YB147" s="65"/>
      <c r="YC147" s="65"/>
      <c r="YD147" s="65"/>
      <c r="YE147" s="65"/>
      <c r="YF147" s="65"/>
      <c r="YG147" s="65"/>
      <c r="YH147" s="65"/>
      <c r="YI147" s="65"/>
      <c r="YJ147" s="65"/>
      <c r="YK147" s="65"/>
      <c r="YL147" s="65"/>
      <c r="YM147" s="65"/>
      <c r="YN147" s="65"/>
      <c r="YO147" s="65"/>
      <c r="YP147" s="65"/>
      <c r="YQ147" s="65"/>
      <c r="YR147" s="65"/>
      <c r="YS147" s="65"/>
      <c r="YT147" s="65"/>
      <c r="YU147" s="65"/>
      <c r="YV147" s="65"/>
      <c r="YW147" s="65"/>
      <c r="YX147" s="65"/>
      <c r="YY147" s="65"/>
      <c r="YZ147" s="65"/>
      <c r="ZA147" s="65"/>
      <c r="ZB147" s="65"/>
      <c r="ZC147" s="65"/>
      <c r="ZD147" s="65"/>
      <c r="ZE147" s="65"/>
      <c r="ZF147" s="65"/>
      <c r="ZG147" s="65"/>
      <c r="ZH147" s="65"/>
      <c r="ZI147" s="65"/>
      <c r="ZJ147" s="65"/>
      <c r="ZK147" s="65"/>
      <c r="ZL147" s="65"/>
      <c r="ZM147" s="65"/>
      <c r="ZN147" s="65"/>
      <c r="ZO147" s="65"/>
      <c r="ZP147" s="65"/>
      <c r="ZQ147" s="65"/>
      <c r="ZR147" s="65"/>
      <c r="ZS147" s="65"/>
      <c r="ZT147" s="65"/>
      <c r="ZU147" s="65"/>
      <c r="ZV147" s="65"/>
      <c r="ZW147" s="65"/>
      <c r="ZX147" s="65"/>
      <c r="ZY147" s="65"/>
      <c r="ZZ147" s="65"/>
      <c r="AAA147" s="65"/>
      <c r="AAB147" s="65"/>
      <c r="AAC147" s="65"/>
      <c r="AAD147" s="65"/>
      <c r="AAE147" s="65"/>
      <c r="AAF147" s="65"/>
      <c r="AAG147" s="65"/>
      <c r="AAH147" s="65"/>
      <c r="AAI147" s="65"/>
      <c r="AAJ147" s="65"/>
      <c r="AAK147" s="65"/>
      <c r="AAL147" s="65"/>
      <c r="AAM147" s="65"/>
      <c r="AAN147" s="65"/>
      <c r="AAO147" s="65"/>
      <c r="AAP147" s="65"/>
      <c r="AAQ147" s="65"/>
      <c r="AAR147" s="65"/>
      <c r="AAS147" s="65"/>
      <c r="AAT147" s="65"/>
      <c r="AAU147" s="65"/>
      <c r="AAV147" s="65"/>
      <c r="AAW147" s="65"/>
      <c r="AAX147" s="65"/>
      <c r="AAY147" s="65"/>
      <c r="AAZ147" s="65"/>
      <c r="ABA147" s="65"/>
      <c r="ABB147" s="65"/>
      <c r="ABC147" s="65"/>
      <c r="ABD147" s="65"/>
      <c r="ABE147" s="65"/>
      <c r="ABF147" s="65"/>
      <c r="ABG147" s="65"/>
      <c r="ABH147" s="65"/>
      <c r="ABI147" s="65"/>
      <c r="ABJ147" s="65"/>
      <c r="ABK147" s="65"/>
      <c r="ABL147" s="65"/>
      <c r="ABM147" s="65"/>
      <c r="ABN147" s="65"/>
      <c r="ABO147" s="65"/>
      <c r="ABP147" s="65"/>
      <c r="ABQ147" s="65"/>
      <c r="ABR147" s="65"/>
      <c r="ABS147" s="65"/>
      <c r="ABT147" s="65"/>
      <c r="ABU147" s="65"/>
      <c r="ABV147" s="65"/>
      <c r="ABW147" s="65"/>
      <c r="ABX147" s="65"/>
      <c r="ABY147" s="65"/>
      <c r="ABZ147" s="65"/>
      <c r="ACA147" s="65"/>
      <c r="ACB147" s="65"/>
      <c r="ACC147" s="65"/>
      <c r="ACD147" s="65"/>
      <c r="ACE147" s="65"/>
      <c r="ACF147" s="65"/>
      <c r="ACG147" s="65"/>
      <c r="ACH147" s="65"/>
      <c r="ACI147" s="65"/>
      <c r="ACJ147" s="65"/>
      <c r="ACK147" s="65"/>
      <c r="ACL147" s="65"/>
      <c r="ACM147" s="65"/>
      <c r="ACN147" s="65"/>
      <c r="ACO147" s="65"/>
      <c r="ACP147" s="65"/>
      <c r="ACQ147" s="65"/>
      <c r="ACR147" s="65"/>
      <c r="ACS147" s="65"/>
      <c r="ACT147" s="65"/>
      <c r="ACU147" s="65"/>
      <c r="ACV147" s="65"/>
      <c r="ACW147" s="65"/>
      <c r="ACX147" s="65"/>
      <c r="ACY147" s="65"/>
      <c r="ACZ147" s="65"/>
      <c r="ADA147" s="65"/>
      <c r="ADB147" s="65"/>
      <c r="ADC147" s="65"/>
      <c r="ADD147" s="65"/>
      <c r="ADE147" s="65"/>
      <c r="ADF147" s="65"/>
      <c r="ADG147" s="65"/>
      <c r="ADH147" s="65"/>
      <c r="ADI147" s="65"/>
      <c r="ADJ147" s="65"/>
      <c r="ADK147" s="65"/>
      <c r="ADL147" s="65"/>
      <c r="ADM147" s="65"/>
      <c r="ADN147" s="65"/>
      <c r="ADO147" s="65"/>
      <c r="ADP147" s="65"/>
      <c r="ADQ147" s="65"/>
      <c r="ADR147" s="65"/>
      <c r="ADS147" s="65"/>
      <c r="ADT147" s="65"/>
      <c r="ADU147" s="65"/>
      <c r="ADV147" s="65"/>
      <c r="ADW147" s="65"/>
      <c r="ADX147" s="65"/>
      <c r="ADY147" s="65"/>
      <c r="ADZ147" s="65"/>
      <c r="AEA147" s="65"/>
      <c r="AEB147" s="65"/>
      <c r="AEC147" s="65"/>
      <c r="AED147" s="65"/>
      <c r="AEE147" s="65"/>
      <c r="AEF147" s="65"/>
      <c r="AEG147" s="65"/>
      <c r="AEH147" s="65"/>
      <c r="AEI147" s="65"/>
      <c r="AEJ147" s="65"/>
      <c r="AEK147" s="65"/>
      <c r="AEL147" s="65"/>
      <c r="AEM147" s="65"/>
      <c r="AEN147" s="65"/>
      <c r="AEO147" s="65"/>
      <c r="AEP147" s="65"/>
      <c r="AEQ147" s="65"/>
      <c r="AER147" s="65"/>
      <c r="AES147" s="65"/>
      <c r="AET147" s="65"/>
      <c r="AEU147" s="65"/>
      <c r="AEV147" s="65"/>
      <c r="AEW147" s="65"/>
      <c r="AEX147" s="65"/>
      <c r="AEY147" s="65"/>
      <c r="AEZ147" s="65"/>
      <c r="AFA147" s="65"/>
      <c r="AFB147" s="65"/>
      <c r="AFC147" s="65"/>
      <c r="AFD147" s="65"/>
      <c r="AFE147" s="65"/>
      <c r="AFF147" s="65"/>
      <c r="AFG147" s="65"/>
      <c r="AFH147" s="65"/>
      <c r="AFI147" s="65"/>
      <c r="AFJ147" s="65"/>
      <c r="AFK147" s="65"/>
      <c r="AFL147" s="65"/>
      <c r="AFM147" s="65"/>
      <c r="AFN147" s="65"/>
      <c r="AFO147" s="65"/>
      <c r="AFP147" s="65"/>
      <c r="AFQ147" s="65"/>
      <c r="AFR147" s="65"/>
      <c r="AFS147" s="65"/>
      <c r="AFT147" s="65"/>
      <c r="AFU147" s="65"/>
      <c r="AFV147" s="65"/>
      <c r="AFW147" s="65"/>
      <c r="AFX147" s="65"/>
      <c r="AFY147" s="65"/>
      <c r="AFZ147" s="65"/>
      <c r="AGA147" s="65"/>
      <c r="AGB147" s="65"/>
      <c r="AGC147" s="65"/>
      <c r="AGD147" s="65"/>
      <c r="AGE147" s="65"/>
      <c r="AGF147" s="65"/>
      <c r="AGG147" s="65"/>
      <c r="AGH147" s="65"/>
      <c r="AGI147" s="65"/>
      <c r="AGJ147" s="65"/>
      <c r="AGK147" s="65"/>
      <c r="AGL147" s="65"/>
      <c r="AGM147" s="65"/>
      <c r="AGN147" s="65"/>
      <c r="AGO147" s="65"/>
      <c r="AGP147" s="65"/>
      <c r="AGQ147" s="65"/>
      <c r="AGR147" s="65"/>
      <c r="AGS147" s="65"/>
      <c r="AGT147" s="65"/>
      <c r="AGU147" s="65"/>
      <c r="AGV147" s="65"/>
      <c r="AGW147" s="65"/>
      <c r="AGX147" s="65"/>
      <c r="AGY147" s="65"/>
      <c r="AGZ147" s="65"/>
      <c r="AHA147" s="65"/>
      <c r="AHB147" s="65"/>
      <c r="AHC147" s="65"/>
      <c r="AHD147" s="65"/>
      <c r="AHE147" s="65"/>
      <c r="AHF147" s="65"/>
      <c r="AHG147" s="65"/>
      <c r="AHH147" s="65"/>
      <c r="AHI147" s="65"/>
      <c r="AHJ147" s="65"/>
      <c r="AHK147" s="65"/>
      <c r="AHL147" s="65"/>
      <c r="AHM147" s="65"/>
      <c r="AHN147" s="65"/>
      <c r="AHO147" s="65"/>
      <c r="AHP147" s="65"/>
      <c r="AHQ147" s="65"/>
      <c r="AHR147" s="65"/>
      <c r="AHS147" s="65"/>
      <c r="AHT147" s="65"/>
      <c r="AHU147" s="65"/>
      <c r="AHV147" s="65"/>
      <c r="AHW147" s="65"/>
      <c r="AHX147" s="65"/>
      <c r="AHY147" s="65"/>
      <c r="AHZ147" s="65"/>
      <c r="AIA147" s="65"/>
      <c r="AIB147" s="65"/>
      <c r="AIC147" s="65"/>
      <c r="AID147" s="65"/>
      <c r="AIE147" s="65"/>
      <c r="AIF147" s="65"/>
      <c r="AIG147" s="65"/>
      <c r="AIH147" s="65"/>
      <c r="AII147" s="65"/>
      <c r="AIJ147" s="65"/>
      <c r="AIK147" s="65"/>
      <c r="AIL147" s="65"/>
      <c r="AIM147" s="65"/>
      <c r="AIN147" s="65"/>
      <c r="AIO147" s="65"/>
      <c r="AIP147" s="65"/>
      <c r="AIQ147" s="65"/>
      <c r="AIR147" s="65"/>
      <c r="AIS147" s="65"/>
      <c r="AIT147" s="65"/>
      <c r="AIU147" s="65"/>
      <c r="AIV147" s="65"/>
      <c r="AIW147" s="65"/>
      <c r="AIX147" s="65"/>
      <c r="AIY147" s="65"/>
      <c r="AIZ147" s="65"/>
      <c r="AJA147" s="65"/>
      <c r="AJB147" s="65"/>
      <c r="AJC147" s="65"/>
      <c r="AJD147" s="65"/>
      <c r="AJE147" s="65"/>
      <c r="AJF147" s="65"/>
      <c r="AJG147" s="65"/>
      <c r="AJH147" s="65"/>
      <c r="AJI147" s="65"/>
      <c r="AJJ147" s="65"/>
      <c r="AJK147" s="65"/>
      <c r="AJL147" s="65"/>
      <c r="AJM147" s="65"/>
      <c r="AJN147" s="65"/>
      <c r="AJO147" s="65"/>
      <c r="AJP147" s="65"/>
      <c r="AJQ147" s="65"/>
      <c r="AJR147" s="65"/>
      <c r="AJS147" s="65"/>
      <c r="AJT147" s="65"/>
      <c r="AJU147" s="65"/>
      <c r="AJV147" s="65"/>
      <c r="AJW147" s="65"/>
      <c r="AJX147" s="65"/>
      <c r="AJY147" s="65"/>
      <c r="AJZ147" s="65"/>
      <c r="AKA147" s="65"/>
      <c r="AKB147" s="65"/>
      <c r="AKC147" s="65"/>
      <c r="AKD147" s="65"/>
      <c r="AKE147" s="65"/>
      <c r="AKF147" s="65"/>
      <c r="AKG147" s="65"/>
      <c r="AKH147" s="65"/>
      <c r="AKI147" s="65"/>
      <c r="AKJ147" s="65"/>
      <c r="AKK147" s="65"/>
      <c r="AKL147" s="65"/>
      <c r="AKM147" s="65"/>
      <c r="AKN147" s="65"/>
      <c r="AKO147" s="65"/>
      <c r="AKP147" s="65"/>
      <c r="AKQ147" s="65"/>
      <c r="AKR147" s="65"/>
      <c r="AKS147" s="65"/>
      <c r="AKT147" s="65"/>
      <c r="AKU147" s="65"/>
      <c r="AKV147" s="65"/>
      <c r="AKW147" s="65"/>
      <c r="AKX147" s="65"/>
      <c r="AKY147" s="65"/>
      <c r="AKZ147" s="65"/>
      <c r="ALA147" s="65"/>
      <c r="ALB147" s="65"/>
      <c r="ALC147" s="65"/>
      <c r="ALD147" s="65"/>
      <c r="ALE147" s="65"/>
      <c r="ALF147" s="65"/>
      <c r="ALG147" s="65"/>
      <c r="ALH147" s="65"/>
      <c r="ALI147" s="65"/>
      <c r="ALJ147" s="65"/>
      <c r="ALK147" s="65"/>
      <c r="ALL147" s="65"/>
      <c r="ALM147" s="65"/>
      <c r="ALN147" s="65"/>
      <c r="ALO147" s="65"/>
      <c r="ALP147" s="65"/>
      <c r="ALQ147" s="65"/>
      <c r="ALR147" s="65"/>
      <c r="ALS147" s="65"/>
      <c r="ALT147" s="65"/>
      <c r="ALU147" s="65"/>
      <c r="ALV147" s="65"/>
      <c r="ALW147" s="65"/>
      <c r="ALX147" s="65"/>
      <c r="ALY147" s="65"/>
      <c r="ALZ147" s="65"/>
      <c r="AMA147" s="65"/>
      <c r="AMB147" s="65"/>
      <c r="AMC147" s="65"/>
      <c r="AMD147" s="65"/>
      <c r="AME147" s="65"/>
      <c r="AMF147" s="65"/>
      <c r="AMG147" s="65"/>
      <c r="AMH147" s="65"/>
      <c r="AMI147" s="65"/>
      <c r="AMJ147" s="65"/>
      <c r="AMK147" s="65"/>
      <c r="AML147" s="65"/>
      <c r="AMM147" s="65"/>
      <c r="AMN147" s="65"/>
      <c r="AMO147" s="65"/>
      <c r="AMP147" s="65"/>
      <c r="AMQ147" s="65"/>
      <c r="AMR147" s="65"/>
      <c r="AMS147" s="65"/>
      <c r="AMT147" s="65"/>
      <c r="AMU147" s="65"/>
    </row>
    <row r="148" spans="1:1035" ht="14.25" thickTop="1" x14ac:dyDescent="0.2"/>
  </sheetData>
  <pageMargins left="0.25" right="0.25" top="0.75" bottom="0.75" header="0.3" footer="0.3"/>
  <pageSetup paperSize="9" scale="37" firstPageNumber="0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Por Zona</vt:lpstr>
      <vt:lpstr>Por município</vt:lpstr>
      <vt:lpstr>TOTAIS</vt:lpstr>
      <vt:lpstr>CLASSIFICAÇÕES</vt:lpstr>
      <vt:lpstr>Pesos</vt:lpstr>
      <vt:lpstr>DDemog IBGE 2020</vt:lpstr>
      <vt:lpstr>PARA PUBLICAR</vt:lpstr>
    </vt:vector>
  </TitlesOfParts>
  <Company>Tribunal Superior Eleitoral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Adriano Meireles Borba</dc:creator>
  <dc:description/>
  <cp:lastModifiedBy>ADRIANO MEIRELES BORBA</cp:lastModifiedBy>
  <cp:revision>10</cp:revision>
  <cp:lastPrinted>2021-10-05T03:41:04Z</cp:lastPrinted>
  <dcterms:created xsi:type="dcterms:W3CDTF">2016-03-23T12:51:25Z</dcterms:created>
  <dcterms:modified xsi:type="dcterms:W3CDTF">2021-10-07T14:20:15Z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Tribunal Superior Eleitoral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